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n">'Plan1'!$K$62:$K$78</definedName>
    <definedName name="pcam">'[1]Auxiliar'!$B$23:$AE$39</definedName>
    <definedName name="pe">'Plan1'!$J$74:$J$78</definedName>
    <definedName name="pi">'Plan1'!$J$62:$J$78</definedName>
    <definedName name="pm">'Plan1'!$J$62:$J$73</definedName>
    <definedName name="pmax">'Plan1'!$B$29:$I$29</definedName>
    <definedName name="pmin">'Plan1'!$B$28:$I$28</definedName>
  </definedNames>
  <calcPr fullCalcOnLoad="1"/>
</workbook>
</file>

<file path=xl/comments1.xml><?xml version="1.0" encoding="utf-8"?>
<comments xmlns="http://schemas.openxmlformats.org/spreadsheetml/2006/main">
  <authors>
    <author>Felippe Pereira da Costa</author>
  </authors>
  <commentList>
    <comment ref="B42" authorId="0">
      <text>
        <r>
          <rPr>
            <b/>
            <sz val="8"/>
            <rFont val="Tahoma"/>
            <family val="0"/>
          </rPr>
          <t>Tempo de Deslocamento Vazio entre  o Local de Descarga e a Frente
(min)</t>
        </r>
      </text>
    </comment>
    <comment ref="C42" authorId="0">
      <text>
        <r>
          <rPr>
            <b/>
            <sz val="8"/>
            <rFont val="Tahoma"/>
            <family val="0"/>
          </rPr>
          <t>Tempo de Deslocamento Carregado entre  a Frente e o Local de Descarga
(min)</t>
        </r>
      </text>
    </comment>
    <comment ref="D42" authorId="0">
      <text>
        <r>
          <rPr>
            <b/>
            <sz val="8"/>
            <rFont val="Tahoma"/>
            <family val="0"/>
          </rPr>
          <t>Tempo de Carregamento
(min)</t>
        </r>
      </text>
    </comment>
    <comment ref="E42" authorId="0">
      <text>
        <r>
          <rPr>
            <b/>
            <sz val="8"/>
            <rFont val="Tahoma"/>
            <family val="0"/>
          </rPr>
          <t>Tempo de Descarga
(min)</t>
        </r>
      </text>
    </comment>
    <comment ref="F42" authorId="0">
      <text>
        <r>
          <rPr>
            <b/>
            <sz val="8"/>
            <rFont val="Tahoma"/>
            <family val="0"/>
          </rPr>
          <t>Tempo de Ciclo Total
(min)</t>
        </r>
      </text>
    </comment>
    <comment ref="G42" authorId="0">
      <text>
        <r>
          <rPr>
            <b/>
            <sz val="8"/>
            <rFont val="Tahoma"/>
            <family val="0"/>
          </rPr>
          <t>Número Máximo de Caminhões/hora Necessários para que não exista Filas</t>
        </r>
      </text>
    </comment>
    <comment ref="J61" authorId="0">
      <text>
        <r>
          <rPr>
            <b/>
            <sz val="8"/>
            <rFont val="Tahoma"/>
            <family val="0"/>
          </rPr>
          <t>Produção Ótima por Frente</t>
        </r>
      </text>
    </comment>
    <comment ref="K61" authorId="0">
      <text>
        <r>
          <rPr>
            <b/>
            <sz val="8"/>
            <rFont val="Tahoma"/>
            <family val="0"/>
          </rPr>
          <t>Número de Caminhões Necessários</t>
        </r>
      </text>
    </comment>
  </commentList>
</comments>
</file>

<file path=xl/sharedStrings.xml><?xml version="1.0" encoding="utf-8"?>
<sst xmlns="http://schemas.openxmlformats.org/spreadsheetml/2006/main" count="201" uniqueCount="91">
  <si>
    <t>Problema da Alocação de Equipamentos de Carga</t>
  </si>
  <si>
    <t>Var_1</t>
  </si>
  <si>
    <t>Var_2</t>
  </si>
  <si>
    <t>Var_3</t>
  </si>
  <si>
    <t>Var_4</t>
  </si>
  <si>
    <t>Var_5</t>
  </si>
  <si>
    <t>Var_6</t>
  </si>
  <si>
    <t>Var_7</t>
  </si>
  <si>
    <t>Var_8</t>
  </si>
  <si>
    <t>Var_9</t>
  </si>
  <si>
    <t>Var_10</t>
  </si>
  <si>
    <t>CAR_1</t>
  </si>
  <si>
    <t>CAR_2</t>
  </si>
  <si>
    <t>CAR_3</t>
  </si>
  <si>
    <t>CAR_4</t>
  </si>
  <si>
    <t>CAR_5</t>
  </si>
  <si>
    <t>CAR_6</t>
  </si>
  <si>
    <t>CAR_7</t>
  </si>
  <si>
    <t>CAR_8</t>
  </si>
  <si>
    <t>Cap</t>
  </si>
  <si>
    <t>Frente_M_1</t>
  </si>
  <si>
    <t>CAM_1</t>
  </si>
  <si>
    <t>Frente_M_2</t>
  </si>
  <si>
    <t>CAM_2</t>
  </si>
  <si>
    <t>Frente_M_3</t>
  </si>
  <si>
    <t>CAM_3</t>
  </si>
  <si>
    <t>Frente_M_4</t>
  </si>
  <si>
    <t>CAM_4</t>
  </si>
  <si>
    <t>Frente_M_5</t>
  </si>
  <si>
    <t>CAM_5</t>
  </si>
  <si>
    <t>Frente_M_6</t>
  </si>
  <si>
    <t>CAM_6</t>
  </si>
  <si>
    <t>Frente_M_7</t>
  </si>
  <si>
    <t>CAM_7</t>
  </si>
  <si>
    <t>Frente_M_8</t>
  </si>
  <si>
    <t>CAM_8</t>
  </si>
  <si>
    <t>Frente_M_9</t>
  </si>
  <si>
    <t>CAM_9</t>
  </si>
  <si>
    <t>Frente_M_10</t>
  </si>
  <si>
    <t>CAM_10</t>
  </si>
  <si>
    <t>Frente_M_11</t>
  </si>
  <si>
    <t>CAM_11</t>
  </si>
  <si>
    <t>Frente_M_12</t>
  </si>
  <si>
    <t>CAM_12</t>
  </si>
  <si>
    <t>Frente_E_1</t>
  </si>
  <si>
    <t>CAM_13</t>
  </si>
  <si>
    <t>Frente_E_2</t>
  </si>
  <si>
    <t>CAM_14</t>
  </si>
  <si>
    <t>Frente_E_3</t>
  </si>
  <si>
    <t>CAM_15</t>
  </si>
  <si>
    <t>Frente_E_4</t>
  </si>
  <si>
    <t>CAM_16</t>
  </si>
  <si>
    <t>Frente_E_5</t>
  </si>
  <si>
    <t>CAM_17</t>
  </si>
  <si>
    <t>CAM_18</t>
  </si>
  <si>
    <t>Teor</t>
  </si>
  <si>
    <t>CAM_19</t>
  </si>
  <si>
    <t>Mínimo</t>
  </si>
  <si>
    <t>CAM_20</t>
  </si>
  <si>
    <t>Máximo</t>
  </si>
  <si>
    <t>CAM_21</t>
  </si>
  <si>
    <t>Mistura</t>
  </si>
  <si>
    <t>CAM_22</t>
  </si>
  <si>
    <t>CAM_23</t>
  </si>
  <si>
    <t>Produção (t/h)</t>
  </si>
  <si>
    <t>Total</t>
  </si>
  <si>
    <t>CAM_24</t>
  </si>
  <si>
    <t>CAM_25</t>
  </si>
  <si>
    <t>CAM_26</t>
  </si>
  <si>
    <t>CAM_27</t>
  </si>
  <si>
    <t>Foncao Objetivo</t>
  </si>
  <si>
    <t>CAM_28</t>
  </si>
  <si>
    <t>Relacao Req</t>
  </si>
  <si>
    <t>CAM_29</t>
  </si>
  <si>
    <t>Producao Req (t/h)</t>
  </si>
  <si>
    <t>CAM_30</t>
  </si>
  <si>
    <t>P_Esteril (t/h)</t>
  </si>
  <si>
    <t>P_Minério (t/h)</t>
  </si>
  <si>
    <t>Relacao e/m</t>
  </si>
  <si>
    <t>Cap Max de Transp (t/h)</t>
  </si>
  <si>
    <t>Total Transp (t/h)</t>
  </si>
  <si>
    <t>Produtividade da Frota</t>
  </si>
  <si>
    <t>TOTAL</t>
  </si>
  <si>
    <t>TDVazio</t>
  </si>
  <si>
    <t>TDCheio</t>
  </si>
  <si>
    <t>Tcarga</t>
  </si>
  <si>
    <t>Tdescar</t>
  </si>
  <si>
    <t>Ttotal</t>
  </si>
  <si>
    <t>N_Max</t>
  </si>
  <si>
    <t>pi</t>
  </si>
  <si>
    <t>Ncam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</si>
</sst>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wrapText="1"/>
    </xf>
    <xf numFmtId="10" fontId="4" fillId="3" borderId="7" xfId="0" applyNumberFormat="1" applyFont="1" applyFill="1" applyBorder="1" applyAlignment="1" applyProtection="1">
      <alignment/>
      <protection locked="0"/>
    </xf>
    <xf numFmtId="10" fontId="4" fillId="3" borderId="8" xfId="0" applyNumberFormat="1" applyFont="1" applyFill="1" applyBorder="1" applyAlignment="1" applyProtection="1">
      <alignment/>
      <protection locked="0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9" xfId="0" applyNumberFormat="1" applyFont="1" applyFill="1" applyBorder="1" applyAlignment="1" applyProtection="1">
      <alignment horizontal="center"/>
      <protection locked="0"/>
    </xf>
    <xf numFmtId="0" fontId="4" fillId="3" borderId="10" xfId="0" applyNumberFormat="1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left" wrapText="1"/>
    </xf>
    <xf numFmtId="10" fontId="4" fillId="4" borderId="7" xfId="0" applyNumberFormat="1" applyFont="1" applyFill="1" applyBorder="1" applyAlignment="1" applyProtection="1">
      <alignment/>
      <protection locked="0"/>
    </xf>
    <xf numFmtId="10" fontId="4" fillId="4" borderId="8" xfId="0" applyNumberFormat="1" applyFont="1" applyFill="1" applyBorder="1" applyAlignment="1" applyProtection="1">
      <alignment/>
      <protection locked="0"/>
    </xf>
    <xf numFmtId="0" fontId="4" fillId="4" borderId="7" xfId="0" applyNumberFormat="1" applyFont="1" applyFill="1" applyBorder="1" applyAlignment="1" applyProtection="1">
      <alignment horizontal="center"/>
      <protection locked="0"/>
    </xf>
    <xf numFmtId="0" fontId="4" fillId="4" borderId="9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left" wrapText="1"/>
    </xf>
    <xf numFmtId="10" fontId="4" fillId="4" borderId="12" xfId="0" applyNumberFormat="1" applyFont="1" applyFill="1" applyBorder="1" applyAlignment="1" applyProtection="1">
      <alignment/>
      <protection locked="0"/>
    </xf>
    <xf numFmtId="10" fontId="4" fillId="4" borderId="13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 horizontal="left" wrapText="1"/>
    </xf>
    <xf numFmtId="10" fontId="4" fillId="3" borderId="2" xfId="0" applyNumberFormat="1" applyFont="1" applyFill="1" applyBorder="1" applyAlignment="1" applyProtection="1">
      <alignment/>
      <protection locked="0"/>
    </xf>
    <xf numFmtId="10" fontId="4" fillId="3" borderId="3" xfId="0" applyNumberFormat="1" applyFont="1" applyFill="1" applyBorder="1" applyAlignment="1" applyProtection="1">
      <alignment/>
      <protection locked="0"/>
    </xf>
    <xf numFmtId="0" fontId="2" fillId="3" borderId="14" xfId="0" applyFont="1" applyFill="1" applyBorder="1" applyAlignment="1">
      <alignment horizontal="left" wrapText="1"/>
    </xf>
    <xf numFmtId="10" fontId="4" fillId="3" borderId="15" xfId="0" applyNumberFormat="1" applyFont="1" applyFill="1" applyBorder="1" applyAlignment="1" applyProtection="1">
      <alignment/>
      <protection locked="0"/>
    </xf>
    <xf numFmtId="10" fontId="4" fillId="3" borderId="16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10" fontId="4" fillId="0" borderId="0" xfId="0" applyNumberFormat="1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 wrapText="1"/>
    </xf>
    <xf numFmtId="10" fontId="4" fillId="5" borderId="7" xfId="0" applyNumberFormat="1" applyFont="1" applyFill="1" applyBorder="1" applyAlignment="1" applyProtection="1">
      <alignment horizontal="center"/>
      <protection locked="0"/>
    </xf>
    <xf numFmtId="10" fontId="4" fillId="5" borderId="8" xfId="0" applyNumberFormat="1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left" vertical="top" wrapText="1"/>
    </xf>
    <xf numFmtId="10" fontId="4" fillId="6" borderId="7" xfId="0" applyNumberFormat="1" applyFont="1" applyFill="1" applyBorder="1" applyAlignment="1" applyProtection="1">
      <alignment horizontal="center"/>
      <protection locked="0"/>
    </xf>
    <xf numFmtId="10" fontId="4" fillId="6" borderId="8" xfId="0" applyNumberFormat="1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left"/>
    </xf>
    <xf numFmtId="10" fontId="4" fillId="3" borderId="15" xfId="17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4" fillId="3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3" borderId="8" xfId="0" applyNumberFormat="1" applyFont="1" applyFill="1" applyBorder="1" applyAlignment="1">
      <alignment/>
    </xf>
    <xf numFmtId="0" fontId="2" fillId="4" borderId="14" xfId="0" applyFont="1" applyFill="1" applyBorder="1" applyAlignment="1">
      <alignment horizontal="left" wrapText="1"/>
    </xf>
    <xf numFmtId="0" fontId="4" fillId="4" borderId="15" xfId="0" applyNumberFormat="1" applyFont="1" applyFill="1" applyBorder="1" applyAlignment="1" applyProtection="1">
      <alignment horizontal="center"/>
      <protection locked="0"/>
    </xf>
    <xf numFmtId="0" fontId="4" fillId="4" borderId="25" xfId="0" applyNumberFormat="1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4" fillId="4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164" fontId="4" fillId="3" borderId="16" xfId="17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10" fontId="0" fillId="0" borderId="0" xfId="17" applyNumberFormat="1" applyFont="1" applyFill="1" applyBorder="1" applyAlignment="1">
      <alignment/>
    </xf>
    <xf numFmtId="10" fontId="0" fillId="0" borderId="0" xfId="17" applyNumberFormat="1" applyFont="1" applyBorder="1" applyAlignment="1">
      <alignment/>
    </xf>
    <xf numFmtId="0" fontId="4" fillId="4" borderId="8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2" fontId="4" fillId="4" borderId="7" xfId="0" applyNumberFormat="1" applyFont="1" applyFill="1" applyBorder="1" applyAlignment="1">
      <alignment horizontal="center" wrapText="1"/>
    </xf>
    <xf numFmtId="0" fontId="4" fillId="3" borderId="15" xfId="0" applyNumberFormat="1" applyFont="1" applyFill="1" applyBorder="1" applyAlignment="1" applyProtection="1">
      <alignment horizontal="center"/>
      <protection locked="0"/>
    </xf>
    <xf numFmtId="0" fontId="4" fillId="3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" fontId="4" fillId="3" borderId="30" xfId="0" applyNumberFormat="1" applyFont="1" applyFill="1" applyBorder="1" applyAlignment="1" applyProtection="1">
      <alignment horizontal="center"/>
      <protection locked="0"/>
    </xf>
    <xf numFmtId="1" fontId="4" fillId="4" borderId="30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31" xfId="0" applyNumberFormat="1" applyFont="1" applyFill="1" applyBorder="1" applyAlignment="1" applyProtection="1">
      <alignment horizontal="center"/>
      <protection locked="0"/>
    </xf>
    <xf numFmtId="0" fontId="4" fillId="4" borderId="32" xfId="0" applyNumberFormat="1" applyFont="1" applyFill="1" applyBorder="1" applyAlignment="1" applyProtection="1">
      <alignment horizontal="center"/>
      <protection locked="0"/>
    </xf>
    <xf numFmtId="1" fontId="4" fillId="4" borderId="33" xfId="0" applyNumberFormat="1" applyFont="1" applyFill="1" applyBorder="1" applyAlignment="1" applyProtection="1">
      <alignment horizontal="center"/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1" fontId="4" fillId="3" borderId="29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Font="1" applyFill="1" applyBorder="1" applyAlignment="1">
      <alignment/>
    </xf>
    <xf numFmtId="0" fontId="4" fillId="3" borderId="34" xfId="0" applyNumberFormat="1" applyFont="1" applyFill="1" applyBorder="1" applyAlignment="1" applyProtection="1">
      <alignment horizontal="center"/>
      <protection locked="0"/>
    </xf>
    <xf numFmtId="0" fontId="4" fillId="3" borderId="25" xfId="0" applyNumberFormat="1" applyFont="1" applyFill="1" applyBorder="1" applyAlignment="1" applyProtection="1">
      <alignment horizontal="center"/>
      <protection locked="0"/>
    </xf>
    <xf numFmtId="1" fontId="4" fillId="3" borderId="3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/>
    </xf>
    <xf numFmtId="0" fontId="2" fillId="2" borderId="36" xfId="0" applyNumberFormat="1" applyFont="1" applyFill="1" applyBorder="1" applyAlignment="1">
      <alignment/>
    </xf>
    <xf numFmtId="0" fontId="2" fillId="2" borderId="37" xfId="0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7">
    <dxf>
      <font>
        <color rgb="FFFF0000"/>
      </font>
      <border/>
    </dxf>
    <dxf>
      <font>
        <color rgb="FFCCFFCC"/>
      </font>
      <border/>
    </dxf>
    <dxf>
      <font>
        <color rgb="FFCCFFFF"/>
      </font>
      <border/>
    </dxf>
    <dxf>
      <font>
        <color rgb="FF003300"/>
      </font>
      <fill>
        <patternFill>
          <bgColor rgb="FFC0C0C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ont>
        <color rgb="FFFFFFFF"/>
      </font>
      <border/>
    </dxf>
    <dxf>
      <font>
        <b/>
        <i val="0"/>
        <color rgb="FF00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os\M_Mestrado\AlocCarCam\aloccarc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Auxiliar"/>
    </sheetNames>
    <sheetDataSet>
      <sheetData sheetId="1">
        <row r="19">
          <cell r="B19">
            <v>186</v>
          </cell>
          <cell r="C19">
            <v>243.90000000000003</v>
          </cell>
          <cell r="D19">
            <v>112.5</v>
          </cell>
          <cell r="E19">
            <v>251.10000000000002</v>
          </cell>
          <cell r="F19">
            <v>62.1</v>
          </cell>
          <cell r="G19">
            <v>184.5</v>
          </cell>
          <cell r="H19">
            <v>64.19999999999999</v>
          </cell>
          <cell r="I19">
            <v>75.9</v>
          </cell>
          <cell r="J19">
            <v>116.1</v>
          </cell>
          <cell r="K19">
            <v>95.69999999999999</v>
          </cell>
        </row>
        <row r="23">
          <cell r="B23">
            <v>0</v>
          </cell>
          <cell r="C23">
            <v>340.9090909090909</v>
          </cell>
          <cell r="D23">
            <v>0</v>
          </cell>
          <cell r="E23">
            <v>340.9090909090909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340.9090909090909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333.3333333333333</v>
          </cell>
          <cell r="I24">
            <v>0</v>
          </cell>
          <cell r="J24">
            <v>333.3333333333333</v>
          </cell>
          <cell r="K24">
            <v>0</v>
          </cell>
          <cell r="L24">
            <v>0</v>
          </cell>
          <cell r="M24">
            <v>333.3333333333333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510.6382978723404</v>
          </cell>
          <cell r="Y26">
            <v>0</v>
          </cell>
          <cell r="Z26">
            <v>0</v>
          </cell>
          <cell r="AA26">
            <v>0</v>
          </cell>
          <cell r="AB26">
            <v>510.6382978723404</v>
          </cell>
          <cell r="AC26">
            <v>0</v>
          </cell>
          <cell r="AD26">
            <v>0</v>
          </cell>
          <cell r="AE26">
            <v>510.6382978723404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499.99999999999994</v>
          </cell>
          <cell r="S27">
            <v>0</v>
          </cell>
          <cell r="T27">
            <v>0</v>
          </cell>
          <cell r="U27">
            <v>499.99999999999994</v>
          </cell>
          <cell r="V27">
            <v>499.99999999999994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545.4545454545454</v>
          </cell>
          <cell r="R31">
            <v>0</v>
          </cell>
          <cell r="S31">
            <v>545.4545454545454</v>
          </cell>
          <cell r="T31">
            <v>0</v>
          </cell>
          <cell r="U31">
            <v>0</v>
          </cell>
          <cell r="V31">
            <v>0</v>
          </cell>
          <cell r="W31">
            <v>545.4545454545454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533.3333333333334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533.3333333333334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533.3333333333334</v>
          </cell>
          <cell r="A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326.08695652173907</v>
          </cell>
          <cell r="J38">
            <v>0</v>
          </cell>
          <cell r="K38">
            <v>326.08695652173907</v>
          </cell>
          <cell r="L38">
            <v>0</v>
          </cell>
          <cell r="M38">
            <v>0</v>
          </cell>
          <cell r="N38">
            <v>326.08695652173907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0</v>
          </cell>
          <cell r="C39">
            <v>0</v>
          </cell>
          <cell r="D39">
            <v>303.030303030303</v>
          </cell>
          <cell r="E39">
            <v>0</v>
          </cell>
          <cell r="F39">
            <v>0</v>
          </cell>
          <cell r="G39">
            <v>303.030303030303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303.030303030303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4.421875" style="4" customWidth="1"/>
    <col min="2" max="12" width="9.7109375" style="3" customWidth="1"/>
    <col min="13" max="13" width="12.421875" style="3" bestFit="1" customWidth="1"/>
    <col min="14" max="41" width="9.7109375" style="3" customWidth="1"/>
    <col min="42" max="43" width="8.140625" style="3" bestFit="1" customWidth="1"/>
    <col min="44" max="44" width="7.57421875" style="3" bestFit="1" customWidth="1"/>
    <col min="45" max="52" width="8.7109375" style="3" customWidth="1"/>
    <col min="53" max="16384" width="22.140625" style="3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3.5" thickBot="1"/>
    <row r="3" spans="1:22" ht="12.7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M3" s="8"/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0" t="s">
        <v>18</v>
      </c>
      <c r="V3" s="11" t="s">
        <v>19</v>
      </c>
    </row>
    <row r="4" spans="1:22" ht="12.75">
      <c r="A4" s="12" t="s">
        <v>20</v>
      </c>
      <c r="B4" s="13">
        <v>0.022</v>
      </c>
      <c r="C4" s="13">
        <v>0.033</v>
      </c>
      <c r="D4" s="13">
        <v>0.03</v>
      </c>
      <c r="E4" s="13">
        <v>0.054</v>
      </c>
      <c r="F4" s="13">
        <v>0.009</v>
      </c>
      <c r="G4" s="13">
        <v>0.033</v>
      </c>
      <c r="H4" s="13">
        <v>0.008</v>
      </c>
      <c r="I4" s="13">
        <v>0.014</v>
      </c>
      <c r="J4" s="13">
        <v>0.027</v>
      </c>
      <c r="K4" s="14">
        <v>0.011</v>
      </c>
      <c r="M4" s="12" t="s">
        <v>21</v>
      </c>
      <c r="N4" s="15">
        <v>1</v>
      </c>
      <c r="O4" s="15">
        <v>1</v>
      </c>
      <c r="P4" s="15">
        <v>1</v>
      </c>
      <c r="Q4" s="15">
        <v>1</v>
      </c>
      <c r="R4" s="15">
        <v>0</v>
      </c>
      <c r="S4" s="15">
        <v>0</v>
      </c>
      <c r="T4" s="15">
        <v>0</v>
      </c>
      <c r="U4" s="16">
        <v>0</v>
      </c>
      <c r="V4" s="17">
        <v>50</v>
      </c>
    </row>
    <row r="5" spans="1:22" ht="12.75">
      <c r="A5" s="18" t="s">
        <v>22</v>
      </c>
      <c r="B5" s="19">
        <v>0.024</v>
      </c>
      <c r="C5" s="19">
        <v>0.0347</v>
      </c>
      <c r="D5" s="19">
        <v>0.0275</v>
      </c>
      <c r="E5" s="19">
        <v>0.0513</v>
      </c>
      <c r="F5" s="19">
        <v>0.0093</v>
      </c>
      <c r="G5" s="19">
        <v>0.0325</v>
      </c>
      <c r="H5" s="19">
        <v>0.0086</v>
      </c>
      <c r="I5" s="19">
        <v>0.0137</v>
      </c>
      <c r="J5" s="19">
        <v>0.0253</v>
      </c>
      <c r="K5" s="20">
        <v>0.0121</v>
      </c>
      <c r="M5" s="18" t="s">
        <v>23</v>
      </c>
      <c r="N5" s="21">
        <v>1</v>
      </c>
      <c r="O5" s="21">
        <v>1</v>
      </c>
      <c r="P5" s="21">
        <v>1</v>
      </c>
      <c r="Q5" s="21">
        <v>1</v>
      </c>
      <c r="R5" s="21">
        <v>0</v>
      </c>
      <c r="S5" s="21">
        <v>0</v>
      </c>
      <c r="T5" s="21">
        <v>0</v>
      </c>
      <c r="U5" s="22">
        <v>0</v>
      </c>
      <c r="V5" s="23">
        <v>50</v>
      </c>
    </row>
    <row r="6" spans="1:22" ht="12.75">
      <c r="A6" s="12" t="s">
        <v>24</v>
      </c>
      <c r="B6" s="13">
        <v>0.026</v>
      </c>
      <c r="C6" s="13">
        <v>0.0364</v>
      </c>
      <c r="D6" s="13">
        <v>0.025</v>
      </c>
      <c r="E6" s="13">
        <v>0.0486</v>
      </c>
      <c r="F6" s="13">
        <v>0.0096</v>
      </c>
      <c r="G6" s="13">
        <v>0.032</v>
      </c>
      <c r="H6" s="13">
        <v>0.0092</v>
      </c>
      <c r="I6" s="13">
        <v>0.0134</v>
      </c>
      <c r="J6" s="13">
        <v>0.0236</v>
      </c>
      <c r="K6" s="14">
        <v>0.0132</v>
      </c>
      <c r="M6" s="12" t="s">
        <v>25</v>
      </c>
      <c r="N6" s="15">
        <v>1</v>
      </c>
      <c r="O6" s="15">
        <v>1</v>
      </c>
      <c r="P6" s="15">
        <v>1</v>
      </c>
      <c r="Q6" s="15">
        <v>1</v>
      </c>
      <c r="R6" s="15">
        <v>0</v>
      </c>
      <c r="S6" s="15">
        <v>0</v>
      </c>
      <c r="T6" s="15">
        <v>0</v>
      </c>
      <c r="U6" s="16">
        <v>0</v>
      </c>
      <c r="V6" s="17">
        <v>50</v>
      </c>
    </row>
    <row r="7" spans="1:22" ht="12.75">
      <c r="A7" s="18" t="s">
        <v>26</v>
      </c>
      <c r="B7" s="19">
        <v>0.028</v>
      </c>
      <c r="C7" s="19">
        <v>0.0381</v>
      </c>
      <c r="D7" s="19">
        <v>0.0225</v>
      </c>
      <c r="E7" s="19">
        <v>0.0459</v>
      </c>
      <c r="F7" s="19">
        <v>0.0099</v>
      </c>
      <c r="G7" s="19">
        <v>0.0315</v>
      </c>
      <c r="H7" s="19">
        <v>0.0098</v>
      </c>
      <c r="I7" s="19">
        <v>0.0131</v>
      </c>
      <c r="J7" s="19">
        <v>0.0219</v>
      </c>
      <c r="K7" s="20">
        <v>0.0143</v>
      </c>
      <c r="M7" s="18" t="s">
        <v>27</v>
      </c>
      <c r="N7" s="21">
        <v>1</v>
      </c>
      <c r="O7" s="21">
        <v>1</v>
      </c>
      <c r="P7" s="21">
        <v>1</v>
      </c>
      <c r="Q7" s="21">
        <v>1</v>
      </c>
      <c r="R7" s="21">
        <v>0</v>
      </c>
      <c r="S7" s="21">
        <v>0</v>
      </c>
      <c r="T7" s="21">
        <v>0</v>
      </c>
      <c r="U7" s="22">
        <v>0</v>
      </c>
      <c r="V7" s="23">
        <v>50</v>
      </c>
    </row>
    <row r="8" spans="1:22" ht="12.75">
      <c r="A8" s="12" t="s">
        <v>28</v>
      </c>
      <c r="B8" s="13">
        <v>0.03</v>
      </c>
      <c r="C8" s="13">
        <v>0.0398</v>
      </c>
      <c r="D8" s="13">
        <v>0.02</v>
      </c>
      <c r="E8" s="13">
        <v>0.0432</v>
      </c>
      <c r="F8" s="13">
        <v>0.0102</v>
      </c>
      <c r="G8" s="13">
        <v>0.031</v>
      </c>
      <c r="H8" s="13">
        <v>0.0104</v>
      </c>
      <c r="I8" s="13">
        <v>0.0128</v>
      </c>
      <c r="J8" s="13">
        <v>0.0202</v>
      </c>
      <c r="K8" s="14">
        <v>0.0154</v>
      </c>
      <c r="M8" s="12" t="s">
        <v>29</v>
      </c>
      <c r="N8" s="15">
        <v>1</v>
      </c>
      <c r="O8" s="15">
        <v>1</v>
      </c>
      <c r="P8" s="15">
        <v>1</v>
      </c>
      <c r="Q8" s="15">
        <v>1</v>
      </c>
      <c r="R8" s="15">
        <v>0</v>
      </c>
      <c r="S8" s="15">
        <v>0</v>
      </c>
      <c r="T8" s="15">
        <v>0</v>
      </c>
      <c r="U8" s="16">
        <v>0</v>
      </c>
      <c r="V8" s="17">
        <v>50</v>
      </c>
    </row>
    <row r="9" spans="1:22" ht="12.75">
      <c r="A9" s="18" t="s">
        <v>30</v>
      </c>
      <c r="B9" s="19">
        <v>0.032</v>
      </c>
      <c r="C9" s="19">
        <v>0.0415</v>
      </c>
      <c r="D9" s="19">
        <v>0.0175</v>
      </c>
      <c r="E9" s="19">
        <v>0.0405</v>
      </c>
      <c r="F9" s="19">
        <v>0.0105</v>
      </c>
      <c r="G9" s="19">
        <v>0.0305</v>
      </c>
      <c r="H9" s="19">
        <v>0.011</v>
      </c>
      <c r="I9" s="19">
        <v>0.0125</v>
      </c>
      <c r="J9" s="19">
        <v>0.0185</v>
      </c>
      <c r="K9" s="20">
        <v>0.0165</v>
      </c>
      <c r="M9" s="18" t="s">
        <v>31</v>
      </c>
      <c r="N9" s="21">
        <v>1</v>
      </c>
      <c r="O9" s="21">
        <v>1</v>
      </c>
      <c r="P9" s="21">
        <v>1</v>
      </c>
      <c r="Q9" s="21">
        <v>1</v>
      </c>
      <c r="R9" s="21">
        <v>0</v>
      </c>
      <c r="S9" s="21">
        <v>0</v>
      </c>
      <c r="T9" s="21">
        <v>0</v>
      </c>
      <c r="U9" s="22">
        <v>0</v>
      </c>
      <c r="V9" s="23">
        <v>50</v>
      </c>
    </row>
    <row r="10" spans="1:22" ht="12.75">
      <c r="A10" s="12" t="s">
        <v>32</v>
      </c>
      <c r="B10" s="13">
        <v>0.034</v>
      </c>
      <c r="C10" s="13">
        <v>0.0432</v>
      </c>
      <c r="D10" s="13">
        <v>0.015</v>
      </c>
      <c r="E10" s="13">
        <v>0.0378</v>
      </c>
      <c r="F10" s="13">
        <v>0.0108</v>
      </c>
      <c r="G10" s="13">
        <v>0.03</v>
      </c>
      <c r="H10" s="13">
        <v>0.0116</v>
      </c>
      <c r="I10" s="13">
        <v>0.0122</v>
      </c>
      <c r="J10" s="13">
        <v>0.0168</v>
      </c>
      <c r="K10" s="14">
        <v>0.0176</v>
      </c>
      <c r="M10" s="12" t="s">
        <v>33</v>
      </c>
      <c r="N10" s="15">
        <v>1</v>
      </c>
      <c r="O10" s="15">
        <v>1</v>
      </c>
      <c r="P10" s="15">
        <v>1</v>
      </c>
      <c r="Q10" s="15">
        <v>1</v>
      </c>
      <c r="R10" s="15">
        <v>0</v>
      </c>
      <c r="S10" s="15">
        <v>0</v>
      </c>
      <c r="T10" s="15">
        <v>0</v>
      </c>
      <c r="U10" s="16">
        <v>0</v>
      </c>
      <c r="V10" s="17">
        <v>50</v>
      </c>
    </row>
    <row r="11" spans="1:22" ht="12.75">
      <c r="A11" s="18" t="s">
        <v>34</v>
      </c>
      <c r="B11" s="19">
        <v>0.036</v>
      </c>
      <c r="C11" s="19">
        <v>0.0449</v>
      </c>
      <c r="D11" s="19">
        <v>0.0125</v>
      </c>
      <c r="E11" s="19">
        <v>0.0351</v>
      </c>
      <c r="F11" s="19">
        <v>0.0111</v>
      </c>
      <c r="G11" s="19">
        <v>0.0295</v>
      </c>
      <c r="H11" s="19">
        <v>0.0122</v>
      </c>
      <c r="I11" s="19">
        <v>0.0119</v>
      </c>
      <c r="J11" s="19">
        <v>0.0151</v>
      </c>
      <c r="K11" s="20">
        <v>0.0187</v>
      </c>
      <c r="M11" s="18" t="s">
        <v>35</v>
      </c>
      <c r="N11" s="21">
        <v>1</v>
      </c>
      <c r="O11" s="21">
        <v>1</v>
      </c>
      <c r="P11" s="21">
        <v>1</v>
      </c>
      <c r="Q11" s="21">
        <v>1</v>
      </c>
      <c r="R11" s="21">
        <v>0</v>
      </c>
      <c r="S11" s="21">
        <v>0</v>
      </c>
      <c r="T11" s="21">
        <v>0</v>
      </c>
      <c r="U11" s="22">
        <v>0</v>
      </c>
      <c r="V11" s="23">
        <v>50</v>
      </c>
    </row>
    <row r="12" spans="1:22" ht="12.75">
      <c r="A12" s="12" t="s">
        <v>36</v>
      </c>
      <c r="B12" s="13">
        <v>0.038</v>
      </c>
      <c r="C12" s="13">
        <v>0.0466</v>
      </c>
      <c r="D12" s="13">
        <v>0.01</v>
      </c>
      <c r="E12" s="13">
        <v>0.0324</v>
      </c>
      <c r="F12" s="13">
        <v>0.0114</v>
      </c>
      <c r="G12" s="13">
        <v>0.029</v>
      </c>
      <c r="H12" s="13">
        <v>0.0128</v>
      </c>
      <c r="I12" s="13">
        <v>0.0116</v>
      </c>
      <c r="J12" s="13">
        <v>0.0134</v>
      </c>
      <c r="K12" s="14">
        <v>0.0198</v>
      </c>
      <c r="M12" s="12" t="s">
        <v>37</v>
      </c>
      <c r="N12" s="15">
        <v>1</v>
      </c>
      <c r="O12" s="15">
        <v>1</v>
      </c>
      <c r="P12" s="15">
        <v>1</v>
      </c>
      <c r="Q12" s="15">
        <v>1</v>
      </c>
      <c r="R12" s="15">
        <v>0</v>
      </c>
      <c r="S12" s="15">
        <v>0</v>
      </c>
      <c r="T12" s="15">
        <v>0</v>
      </c>
      <c r="U12" s="16">
        <v>0</v>
      </c>
      <c r="V12" s="17">
        <v>50</v>
      </c>
    </row>
    <row r="13" spans="1:22" ht="12.75">
      <c r="A13" s="18" t="s">
        <v>38</v>
      </c>
      <c r="B13" s="19">
        <v>0.04</v>
      </c>
      <c r="C13" s="19">
        <v>0.0483</v>
      </c>
      <c r="D13" s="19">
        <v>0.0075</v>
      </c>
      <c r="E13" s="19">
        <v>0.0297</v>
      </c>
      <c r="F13" s="19">
        <v>0.0117</v>
      </c>
      <c r="G13" s="19">
        <v>0.0285</v>
      </c>
      <c r="H13" s="19">
        <v>0.0134</v>
      </c>
      <c r="I13" s="19">
        <v>0.0113</v>
      </c>
      <c r="J13" s="19">
        <v>0.0117</v>
      </c>
      <c r="K13" s="20">
        <v>0.0209</v>
      </c>
      <c r="M13" s="18" t="s">
        <v>39</v>
      </c>
      <c r="N13" s="21">
        <v>1</v>
      </c>
      <c r="O13" s="21">
        <v>1</v>
      </c>
      <c r="P13" s="21">
        <v>1</v>
      </c>
      <c r="Q13" s="21">
        <v>1</v>
      </c>
      <c r="R13" s="21">
        <v>0</v>
      </c>
      <c r="S13" s="21">
        <v>0</v>
      </c>
      <c r="T13" s="21">
        <v>0</v>
      </c>
      <c r="U13" s="22">
        <v>0</v>
      </c>
      <c r="V13" s="23">
        <v>50</v>
      </c>
    </row>
    <row r="14" spans="1:22" ht="12.75">
      <c r="A14" s="12" t="s">
        <v>40</v>
      </c>
      <c r="B14" s="13">
        <v>0.042</v>
      </c>
      <c r="C14" s="13">
        <v>0.05</v>
      </c>
      <c r="D14" s="13">
        <v>0.005</v>
      </c>
      <c r="E14" s="13">
        <v>0.027</v>
      </c>
      <c r="F14" s="13">
        <v>0.012</v>
      </c>
      <c r="G14" s="13">
        <v>0.028</v>
      </c>
      <c r="H14" s="13">
        <v>0.014</v>
      </c>
      <c r="I14" s="13">
        <v>0.011</v>
      </c>
      <c r="J14" s="13">
        <v>0.01</v>
      </c>
      <c r="K14" s="14">
        <v>0.022</v>
      </c>
      <c r="M14" s="12" t="s">
        <v>41</v>
      </c>
      <c r="N14" s="15">
        <v>1</v>
      </c>
      <c r="O14" s="15">
        <v>1</v>
      </c>
      <c r="P14" s="15">
        <v>1</v>
      </c>
      <c r="Q14" s="15">
        <v>1</v>
      </c>
      <c r="R14" s="15">
        <v>0</v>
      </c>
      <c r="S14" s="15">
        <v>0</v>
      </c>
      <c r="T14" s="15">
        <v>0</v>
      </c>
      <c r="U14" s="16">
        <v>0</v>
      </c>
      <c r="V14" s="17">
        <v>50</v>
      </c>
    </row>
    <row r="15" spans="1:22" ht="13.5" thickBot="1">
      <c r="A15" s="24" t="s">
        <v>42</v>
      </c>
      <c r="B15" s="25">
        <v>0.044</v>
      </c>
      <c r="C15" s="25">
        <v>0.0517</v>
      </c>
      <c r="D15" s="25">
        <v>0.0025</v>
      </c>
      <c r="E15" s="25">
        <v>0.0243</v>
      </c>
      <c r="F15" s="25">
        <v>0.0123</v>
      </c>
      <c r="G15" s="25">
        <v>0.0275</v>
      </c>
      <c r="H15" s="25">
        <v>0.0146</v>
      </c>
      <c r="I15" s="25">
        <v>0.0107</v>
      </c>
      <c r="J15" s="25">
        <v>0.0083</v>
      </c>
      <c r="K15" s="26">
        <v>0.0231</v>
      </c>
      <c r="M15" s="18" t="s">
        <v>43</v>
      </c>
      <c r="N15" s="21">
        <v>1</v>
      </c>
      <c r="O15" s="21">
        <v>1</v>
      </c>
      <c r="P15" s="21">
        <v>1</v>
      </c>
      <c r="Q15" s="21">
        <v>1</v>
      </c>
      <c r="R15" s="21">
        <v>0</v>
      </c>
      <c r="S15" s="21">
        <v>0</v>
      </c>
      <c r="T15" s="21">
        <v>0</v>
      </c>
      <c r="U15" s="22">
        <v>0</v>
      </c>
      <c r="V15" s="23">
        <v>50</v>
      </c>
    </row>
    <row r="16" spans="1:22" ht="12.75">
      <c r="A16" s="27" t="s">
        <v>44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  <c r="M16" s="12" t="s">
        <v>45</v>
      </c>
      <c r="N16" s="15">
        <v>1</v>
      </c>
      <c r="O16" s="15">
        <v>1</v>
      </c>
      <c r="P16" s="15">
        <v>1</v>
      </c>
      <c r="Q16" s="15">
        <v>1</v>
      </c>
      <c r="R16" s="15">
        <v>0</v>
      </c>
      <c r="S16" s="15">
        <v>0</v>
      </c>
      <c r="T16" s="15">
        <v>0</v>
      </c>
      <c r="U16" s="16">
        <v>0</v>
      </c>
      <c r="V16" s="17">
        <v>50</v>
      </c>
    </row>
    <row r="17" spans="1:22" ht="12.75">
      <c r="A17" s="18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  <c r="M17" s="18" t="s">
        <v>47</v>
      </c>
      <c r="N17" s="21">
        <v>1</v>
      </c>
      <c r="O17" s="21">
        <v>1</v>
      </c>
      <c r="P17" s="21">
        <v>1</v>
      </c>
      <c r="Q17" s="21">
        <v>1</v>
      </c>
      <c r="R17" s="21">
        <v>0</v>
      </c>
      <c r="S17" s="21">
        <v>0</v>
      </c>
      <c r="T17" s="21">
        <v>0</v>
      </c>
      <c r="U17" s="22">
        <v>0</v>
      </c>
      <c r="V17" s="23">
        <v>50</v>
      </c>
    </row>
    <row r="18" spans="1:22" ht="12.75">
      <c r="A18" s="12" t="s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v>0</v>
      </c>
      <c r="M18" s="12" t="s">
        <v>49</v>
      </c>
      <c r="N18" s="15">
        <v>1</v>
      </c>
      <c r="O18" s="15">
        <v>1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6">
        <v>0</v>
      </c>
      <c r="V18" s="17">
        <v>50</v>
      </c>
    </row>
    <row r="19" spans="1:22" ht="12.75">
      <c r="A19" s="18" t="s">
        <v>50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M19" s="18" t="s">
        <v>51</v>
      </c>
      <c r="N19" s="21">
        <v>0</v>
      </c>
      <c r="O19" s="21">
        <v>0</v>
      </c>
      <c r="P19" s="21">
        <v>0</v>
      </c>
      <c r="Q19" s="21">
        <v>0</v>
      </c>
      <c r="R19" s="21">
        <v>1</v>
      </c>
      <c r="S19" s="21">
        <v>1</v>
      </c>
      <c r="T19" s="21">
        <v>1</v>
      </c>
      <c r="U19" s="22">
        <v>1</v>
      </c>
      <c r="V19" s="23">
        <v>80</v>
      </c>
    </row>
    <row r="20" spans="1:22" ht="13.5" thickBot="1">
      <c r="A20" s="30" t="s">
        <v>52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2">
        <v>0</v>
      </c>
      <c r="M20" s="12" t="s">
        <v>53</v>
      </c>
      <c r="N20" s="15">
        <v>0</v>
      </c>
      <c r="O20" s="15">
        <v>0</v>
      </c>
      <c r="P20" s="15">
        <v>0</v>
      </c>
      <c r="Q20" s="15">
        <v>0</v>
      </c>
      <c r="R20" s="15">
        <v>1</v>
      </c>
      <c r="S20" s="15">
        <v>1</v>
      </c>
      <c r="T20" s="15">
        <v>1</v>
      </c>
      <c r="U20" s="16">
        <v>1</v>
      </c>
      <c r="V20" s="17">
        <v>80</v>
      </c>
    </row>
    <row r="21" spans="1:22" ht="13.5" thickBo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M21" s="18" t="s">
        <v>54</v>
      </c>
      <c r="N21" s="21">
        <v>0</v>
      </c>
      <c r="O21" s="21">
        <v>0</v>
      </c>
      <c r="P21" s="21">
        <v>0</v>
      </c>
      <c r="Q21" s="21">
        <v>0</v>
      </c>
      <c r="R21" s="21">
        <v>1</v>
      </c>
      <c r="S21" s="21">
        <v>1</v>
      </c>
      <c r="T21" s="21">
        <v>1</v>
      </c>
      <c r="U21" s="22">
        <v>1</v>
      </c>
      <c r="V21" s="23">
        <v>80</v>
      </c>
    </row>
    <row r="22" spans="1:22" ht="12.75">
      <c r="A22" s="35" t="s">
        <v>55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7" t="s">
        <v>10</v>
      </c>
      <c r="M22" s="12" t="s">
        <v>56</v>
      </c>
      <c r="N22" s="15">
        <v>0</v>
      </c>
      <c r="O22" s="15">
        <v>0</v>
      </c>
      <c r="P22" s="15">
        <v>0</v>
      </c>
      <c r="Q22" s="15">
        <v>0</v>
      </c>
      <c r="R22" s="15">
        <v>1</v>
      </c>
      <c r="S22" s="15">
        <v>1</v>
      </c>
      <c r="T22" s="15">
        <v>1</v>
      </c>
      <c r="U22" s="16">
        <v>1</v>
      </c>
      <c r="V22" s="17">
        <v>80</v>
      </c>
    </row>
    <row r="23" spans="1:22" ht="12.75">
      <c r="A23" s="36" t="s">
        <v>57</v>
      </c>
      <c r="B23" s="37">
        <v>0.024</v>
      </c>
      <c r="C23" s="37">
        <v>0.0347</v>
      </c>
      <c r="D23" s="37">
        <v>0.005</v>
      </c>
      <c r="E23" s="37">
        <v>0.027</v>
      </c>
      <c r="F23" s="37">
        <v>0.0093</v>
      </c>
      <c r="G23" s="37">
        <v>0.028</v>
      </c>
      <c r="H23" s="37">
        <v>0.0086</v>
      </c>
      <c r="I23" s="37">
        <v>0.011</v>
      </c>
      <c r="J23" s="37">
        <v>0.01</v>
      </c>
      <c r="K23" s="38">
        <v>0.0121</v>
      </c>
      <c r="M23" s="18" t="s">
        <v>58</v>
      </c>
      <c r="N23" s="21">
        <v>0</v>
      </c>
      <c r="O23" s="21">
        <v>0</v>
      </c>
      <c r="P23" s="21">
        <v>0</v>
      </c>
      <c r="Q23" s="21">
        <v>0</v>
      </c>
      <c r="R23" s="21">
        <v>1</v>
      </c>
      <c r="S23" s="21">
        <v>1</v>
      </c>
      <c r="T23" s="21">
        <v>1</v>
      </c>
      <c r="U23" s="22">
        <v>1</v>
      </c>
      <c r="V23" s="23">
        <v>80</v>
      </c>
    </row>
    <row r="24" spans="1:22" ht="12.75">
      <c r="A24" s="39" t="s">
        <v>59</v>
      </c>
      <c r="B24" s="40">
        <v>0.042</v>
      </c>
      <c r="C24" s="40">
        <v>0.05</v>
      </c>
      <c r="D24" s="40">
        <v>0.0275</v>
      </c>
      <c r="E24" s="40">
        <v>0.0513</v>
      </c>
      <c r="F24" s="40">
        <v>0.012</v>
      </c>
      <c r="G24" s="40">
        <v>0.0325</v>
      </c>
      <c r="H24" s="40">
        <v>0.014</v>
      </c>
      <c r="I24" s="40">
        <v>0.0137</v>
      </c>
      <c r="J24" s="40">
        <v>0.0253</v>
      </c>
      <c r="K24" s="41">
        <v>0.022</v>
      </c>
      <c r="M24" s="12" t="s">
        <v>60</v>
      </c>
      <c r="N24" s="15">
        <v>0</v>
      </c>
      <c r="O24" s="15">
        <v>0</v>
      </c>
      <c r="P24" s="15">
        <v>0</v>
      </c>
      <c r="Q24" s="15">
        <v>0</v>
      </c>
      <c r="R24" s="15">
        <v>1</v>
      </c>
      <c r="S24" s="15">
        <v>1</v>
      </c>
      <c r="T24" s="15">
        <v>1</v>
      </c>
      <c r="U24" s="16">
        <v>1</v>
      </c>
      <c r="V24" s="17">
        <v>80</v>
      </c>
    </row>
    <row r="25" spans="1:22" ht="12" customHeight="1" thickBot="1">
      <c r="A25" s="42" t="s">
        <v>61</v>
      </c>
      <c r="B25" s="43">
        <f>'[1]Auxiliar'!B19/$C$35</f>
        <v>0.031</v>
      </c>
      <c r="C25" s="43">
        <f>'[1]Auxiliar'!C19/$C$35</f>
        <v>0.040650000000000006</v>
      </c>
      <c r="D25" s="43">
        <f>'[1]Auxiliar'!D19/$C$35</f>
        <v>0.01875</v>
      </c>
      <c r="E25" s="43">
        <f>'[1]Auxiliar'!E19/$C$35</f>
        <v>0.041850000000000005</v>
      </c>
      <c r="F25" s="43">
        <f>'[1]Auxiliar'!F19/$C$35</f>
        <v>0.01035</v>
      </c>
      <c r="G25" s="43">
        <f>'[1]Auxiliar'!G19/$C$35</f>
        <v>0.03075</v>
      </c>
      <c r="H25" s="43">
        <f>'[1]Auxiliar'!H19/$C$35</f>
        <v>0.010699999999999998</v>
      </c>
      <c r="I25" s="43">
        <f>'[1]Auxiliar'!I19/$C$35</f>
        <v>0.012650000000000002</v>
      </c>
      <c r="J25" s="43">
        <f>'[1]Auxiliar'!J19/$C$35</f>
        <v>0.01935</v>
      </c>
      <c r="K25" s="43">
        <f>'[1]Auxiliar'!K19/$C$35</f>
        <v>0.01595</v>
      </c>
      <c r="M25" s="18" t="s">
        <v>62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  <c r="S25" s="21">
        <v>1</v>
      </c>
      <c r="T25" s="21">
        <v>1</v>
      </c>
      <c r="U25" s="22">
        <v>1</v>
      </c>
      <c r="V25" s="23">
        <v>80</v>
      </c>
    </row>
    <row r="26" spans="13:22" ht="13.5" thickBot="1">
      <c r="M26" s="12" t="s">
        <v>63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5">
        <v>1</v>
      </c>
      <c r="T26" s="15">
        <v>1</v>
      </c>
      <c r="U26" s="16">
        <v>1</v>
      </c>
      <c r="V26" s="17">
        <v>80</v>
      </c>
    </row>
    <row r="27" spans="1:22" ht="25.5">
      <c r="A27" s="44" t="s">
        <v>64</v>
      </c>
      <c r="B27" s="9" t="s">
        <v>11</v>
      </c>
      <c r="C27" s="9" t="s">
        <v>12</v>
      </c>
      <c r="D27" s="9" t="s">
        <v>13</v>
      </c>
      <c r="E27" s="9" t="s">
        <v>14</v>
      </c>
      <c r="F27" s="9" t="s">
        <v>15</v>
      </c>
      <c r="G27" s="9" t="s">
        <v>16</v>
      </c>
      <c r="H27" s="9" t="s">
        <v>17</v>
      </c>
      <c r="I27" s="9" t="s">
        <v>18</v>
      </c>
      <c r="J27" s="45" t="s">
        <v>65</v>
      </c>
      <c r="M27" s="18" t="s">
        <v>66</v>
      </c>
      <c r="N27" s="21">
        <v>0</v>
      </c>
      <c r="O27" s="21">
        <v>0</v>
      </c>
      <c r="P27" s="21">
        <v>0</v>
      </c>
      <c r="Q27" s="21">
        <v>0</v>
      </c>
      <c r="R27" s="21">
        <v>1</v>
      </c>
      <c r="S27" s="21">
        <v>1</v>
      </c>
      <c r="T27" s="21">
        <v>1</v>
      </c>
      <c r="U27" s="22">
        <v>1</v>
      </c>
      <c r="V27" s="23">
        <v>80</v>
      </c>
    </row>
    <row r="28" spans="1:22" ht="12.75">
      <c r="A28" s="36" t="s">
        <v>57</v>
      </c>
      <c r="B28" s="46">
        <v>300</v>
      </c>
      <c r="C28" s="46">
        <v>300</v>
      </c>
      <c r="D28" s="46">
        <v>300</v>
      </c>
      <c r="E28" s="46">
        <v>300</v>
      </c>
      <c r="F28" s="46">
        <v>350</v>
      </c>
      <c r="G28" s="46">
        <v>350</v>
      </c>
      <c r="H28" s="46">
        <v>400</v>
      </c>
      <c r="I28" s="46">
        <v>400</v>
      </c>
      <c r="J28" s="47">
        <f>SUM(pmin)</f>
        <v>2700</v>
      </c>
      <c r="M28" s="12" t="s">
        <v>67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5">
        <v>1</v>
      </c>
      <c r="T28" s="15">
        <v>1</v>
      </c>
      <c r="U28" s="16">
        <v>1</v>
      </c>
      <c r="V28" s="17">
        <v>80</v>
      </c>
    </row>
    <row r="29" spans="1:22" ht="13.5" thickBot="1">
      <c r="A29" s="48" t="s">
        <v>59</v>
      </c>
      <c r="B29" s="49">
        <v>900</v>
      </c>
      <c r="C29" s="49">
        <v>900</v>
      </c>
      <c r="D29" s="49">
        <v>900</v>
      </c>
      <c r="E29" s="49">
        <v>900</v>
      </c>
      <c r="F29" s="49">
        <v>1000</v>
      </c>
      <c r="G29" s="49">
        <v>1000</v>
      </c>
      <c r="H29" s="49">
        <v>1100</v>
      </c>
      <c r="I29" s="49">
        <v>1100</v>
      </c>
      <c r="J29" s="50">
        <f>SUM(pmax)</f>
        <v>7800</v>
      </c>
      <c r="M29" s="18" t="s">
        <v>68</v>
      </c>
      <c r="N29" s="21">
        <v>0</v>
      </c>
      <c r="O29" s="21">
        <v>0</v>
      </c>
      <c r="P29" s="21">
        <v>0</v>
      </c>
      <c r="Q29" s="21">
        <v>0</v>
      </c>
      <c r="R29" s="21">
        <v>1</v>
      </c>
      <c r="S29" s="21">
        <v>1</v>
      </c>
      <c r="T29" s="21">
        <v>1</v>
      </c>
      <c r="U29" s="22">
        <v>1</v>
      </c>
      <c r="V29" s="23">
        <v>80</v>
      </c>
    </row>
    <row r="30" spans="1:22" ht="13.5" thickBot="1">
      <c r="A30" s="51"/>
      <c r="B30" s="52"/>
      <c r="C30" s="52"/>
      <c r="M30" s="12" t="s">
        <v>69</v>
      </c>
      <c r="N30" s="15">
        <v>0</v>
      </c>
      <c r="O30" s="15">
        <v>0</v>
      </c>
      <c r="P30" s="15">
        <v>0</v>
      </c>
      <c r="Q30" s="15">
        <v>0</v>
      </c>
      <c r="R30" s="15">
        <v>1</v>
      </c>
      <c r="S30" s="15">
        <v>1</v>
      </c>
      <c r="T30" s="15">
        <v>1</v>
      </c>
      <c r="U30" s="16">
        <v>1</v>
      </c>
      <c r="V30" s="17">
        <v>80</v>
      </c>
    </row>
    <row r="31" spans="1:22" ht="12.75">
      <c r="A31" s="53" t="s">
        <v>70</v>
      </c>
      <c r="B31" s="54"/>
      <c r="C31" s="55">
        <v>6000</v>
      </c>
      <c r="E31" s="56"/>
      <c r="F31" s="57"/>
      <c r="G31" s="57"/>
      <c r="H31" s="57"/>
      <c r="I31" s="57"/>
      <c r="J31" s="58"/>
      <c r="M31" s="18" t="s">
        <v>71</v>
      </c>
      <c r="N31" s="21">
        <v>0</v>
      </c>
      <c r="O31" s="21">
        <v>0</v>
      </c>
      <c r="P31" s="21">
        <v>0</v>
      </c>
      <c r="Q31" s="21">
        <v>0</v>
      </c>
      <c r="R31" s="21">
        <v>1</v>
      </c>
      <c r="S31" s="21">
        <v>1</v>
      </c>
      <c r="T31" s="21">
        <v>1</v>
      </c>
      <c r="U31" s="22">
        <v>1</v>
      </c>
      <c r="V31" s="23">
        <v>80</v>
      </c>
    </row>
    <row r="32" spans="1:22" ht="12.75">
      <c r="A32" s="59" t="s">
        <v>72</v>
      </c>
      <c r="B32" s="60"/>
      <c r="C32" s="61">
        <v>0.3</v>
      </c>
      <c r="E32" s="62"/>
      <c r="F32" s="2"/>
      <c r="G32" s="2"/>
      <c r="H32" s="2"/>
      <c r="I32" s="2"/>
      <c r="J32" s="63"/>
      <c r="M32" s="12" t="s">
        <v>73</v>
      </c>
      <c r="N32" s="15">
        <v>0</v>
      </c>
      <c r="O32" s="15">
        <v>0</v>
      </c>
      <c r="P32" s="15">
        <v>0</v>
      </c>
      <c r="Q32" s="15">
        <v>0</v>
      </c>
      <c r="R32" s="15">
        <v>1</v>
      </c>
      <c r="S32" s="15">
        <v>1</v>
      </c>
      <c r="T32" s="15">
        <v>1</v>
      </c>
      <c r="U32" s="16">
        <v>1</v>
      </c>
      <c r="V32" s="17">
        <v>80</v>
      </c>
    </row>
    <row r="33" spans="1:22" ht="13.5" thickBot="1">
      <c r="A33" s="64" t="s">
        <v>74</v>
      </c>
      <c r="B33" s="65"/>
      <c r="C33" s="66">
        <v>3000</v>
      </c>
      <c r="E33" s="62"/>
      <c r="F33" s="2"/>
      <c r="G33" s="2"/>
      <c r="H33" s="2"/>
      <c r="I33" s="2"/>
      <c r="J33" s="63"/>
      <c r="M33" s="67" t="s">
        <v>75</v>
      </c>
      <c r="N33" s="68">
        <v>0</v>
      </c>
      <c r="O33" s="68">
        <v>0</v>
      </c>
      <c r="P33" s="68">
        <v>0</v>
      </c>
      <c r="Q33" s="68">
        <v>0</v>
      </c>
      <c r="R33" s="21">
        <v>1</v>
      </c>
      <c r="S33" s="21">
        <v>1</v>
      </c>
      <c r="T33" s="21">
        <v>1</v>
      </c>
      <c r="U33" s="22">
        <v>1</v>
      </c>
      <c r="V33" s="69">
        <v>80</v>
      </c>
    </row>
    <row r="34" spans="1:22" ht="12.75">
      <c r="A34" s="70" t="s">
        <v>76</v>
      </c>
      <c r="B34" s="71"/>
      <c r="C34" s="72">
        <f>SUM(pe)</f>
        <v>1800</v>
      </c>
      <c r="E34" s="62"/>
      <c r="F34" s="2"/>
      <c r="G34" s="2"/>
      <c r="H34" s="2"/>
      <c r="I34" s="2"/>
      <c r="J34" s="63"/>
      <c r="M34" s="73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2.75">
      <c r="A35" s="70" t="s">
        <v>77</v>
      </c>
      <c r="B35" s="71"/>
      <c r="C35" s="72">
        <f>SUM(pm)</f>
        <v>6000</v>
      </c>
      <c r="E35" s="62"/>
      <c r="F35" s="2"/>
      <c r="G35" s="2"/>
      <c r="H35" s="2"/>
      <c r="I35" s="2"/>
      <c r="J35" s="63"/>
      <c r="M35" s="73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2.75">
      <c r="A36" s="70" t="s">
        <v>78</v>
      </c>
      <c r="B36" s="71"/>
      <c r="C36" s="72">
        <f>C34/C35</f>
        <v>0.3</v>
      </c>
      <c r="E36" s="62"/>
      <c r="F36" s="2"/>
      <c r="G36" s="2"/>
      <c r="H36" s="2"/>
      <c r="I36" s="2"/>
      <c r="J36" s="63"/>
      <c r="M36" s="73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2.75">
      <c r="A37" s="64" t="s">
        <v>79</v>
      </c>
      <c r="B37" s="65"/>
      <c r="C37" s="75">
        <f>SUM(pcam)</f>
        <v>10178.35758136406</v>
      </c>
      <c r="E37" s="62"/>
      <c r="F37" s="2"/>
      <c r="G37" s="2"/>
      <c r="H37" s="2"/>
      <c r="I37" s="2"/>
      <c r="J37" s="63"/>
      <c r="M37" s="73"/>
      <c r="N37" s="74"/>
      <c r="O37" s="74"/>
      <c r="P37" s="74"/>
      <c r="Q37" s="74"/>
      <c r="R37" s="74"/>
      <c r="S37" s="74"/>
      <c r="T37" s="74"/>
      <c r="U37" s="74"/>
      <c r="V37" s="74"/>
    </row>
    <row r="38" spans="1:10" ht="12.75">
      <c r="A38" s="64" t="s">
        <v>80</v>
      </c>
      <c r="B38" s="65"/>
      <c r="C38" s="66">
        <f>SUM(pi)</f>
        <v>7800</v>
      </c>
      <c r="E38" s="62"/>
      <c r="F38" s="2"/>
      <c r="G38" s="2"/>
      <c r="H38" s="2"/>
      <c r="I38" s="2"/>
      <c r="J38" s="63"/>
    </row>
    <row r="39" spans="1:10" ht="13.5" thickBot="1">
      <c r="A39" s="76" t="s">
        <v>81</v>
      </c>
      <c r="B39" s="77"/>
      <c r="C39" s="78">
        <f>C38/C37</f>
        <v>0.7663318897619902</v>
      </c>
      <c r="E39" s="62"/>
      <c r="F39" s="2"/>
      <c r="G39" s="2"/>
      <c r="H39" s="2"/>
      <c r="I39" s="2"/>
      <c r="J39" s="63"/>
    </row>
    <row r="40" spans="1:44" ht="13.5" thickBot="1">
      <c r="A40" s="3"/>
      <c r="E40" s="79"/>
      <c r="F40" s="80"/>
      <c r="G40" s="80"/>
      <c r="H40" s="80"/>
      <c r="I40" s="80"/>
      <c r="J40" s="81"/>
      <c r="M40" s="82"/>
      <c r="N40" s="83" t="s">
        <v>21</v>
      </c>
      <c r="O40" s="83" t="s">
        <v>23</v>
      </c>
      <c r="P40" s="83" t="s">
        <v>25</v>
      </c>
      <c r="Q40" s="83" t="s">
        <v>27</v>
      </c>
      <c r="R40" s="83" t="s">
        <v>29</v>
      </c>
      <c r="S40" s="83" t="s">
        <v>31</v>
      </c>
      <c r="T40" s="83" t="s">
        <v>33</v>
      </c>
      <c r="U40" s="83" t="s">
        <v>35</v>
      </c>
      <c r="V40" s="83" t="s">
        <v>37</v>
      </c>
      <c r="W40" s="83" t="s">
        <v>39</v>
      </c>
      <c r="X40" s="83" t="s">
        <v>41</v>
      </c>
      <c r="Y40" s="83" t="s">
        <v>43</v>
      </c>
      <c r="Z40" s="83" t="s">
        <v>45</v>
      </c>
      <c r="AA40" s="83" t="s">
        <v>47</v>
      </c>
      <c r="AB40" s="83" t="s">
        <v>49</v>
      </c>
      <c r="AC40" s="83" t="s">
        <v>51</v>
      </c>
      <c r="AD40" s="83" t="s">
        <v>53</v>
      </c>
      <c r="AE40" s="83" t="s">
        <v>54</v>
      </c>
      <c r="AF40" s="83" t="s">
        <v>56</v>
      </c>
      <c r="AG40" s="83" t="s">
        <v>58</v>
      </c>
      <c r="AH40" s="83" t="s">
        <v>60</v>
      </c>
      <c r="AI40" s="83" t="s">
        <v>62</v>
      </c>
      <c r="AJ40" s="83" t="s">
        <v>63</v>
      </c>
      <c r="AK40" s="83" t="s">
        <v>66</v>
      </c>
      <c r="AL40" s="83" t="s">
        <v>67</v>
      </c>
      <c r="AM40" s="83" t="s">
        <v>68</v>
      </c>
      <c r="AN40" s="83" t="s">
        <v>69</v>
      </c>
      <c r="AO40" s="83" t="s">
        <v>71</v>
      </c>
      <c r="AP40" s="83" t="s">
        <v>73</v>
      </c>
      <c r="AQ40" s="83" t="s">
        <v>75</v>
      </c>
      <c r="AR40" s="84" t="s">
        <v>82</v>
      </c>
    </row>
    <row r="41" spans="1:44" ht="25.5">
      <c r="A41" s="85"/>
      <c r="B41" s="85"/>
      <c r="C41" s="86"/>
      <c r="M41" s="12" t="s">
        <v>20</v>
      </c>
      <c r="N41" s="15">
        <v>0</v>
      </c>
      <c r="O41" s="15">
        <v>1</v>
      </c>
      <c r="P41" s="15">
        <v>0</v>
      </c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1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87">
        <f aca="true" t="shared" si="0" ref="AR41:AR57">SUM(N41:AQ41)</f>
        <v>3</v>
      </c>
    </row>
    <row r="42" spans="1:44" ht="25.5">
      <c r="A42" s="88"/>
      <c r="B42" s="89" t="s">
        <v>83</v>
      </c>
      <c r="C42" s="89" t="s">
        <v>84</v>
      </c>
      <c r="D42" s="89" t="s">
        <v>85</v>
      </c>
      <c r="E42" s="89" t="s">
        <v>86</v>
      </c>
      <c r="F42" s="90" t="s">
        <v>87</v>
      </c>
      <c r="G42" s="90" t="s">
        <v>88</v>
      </c>
      <c r="H42" s="91"/>
      <c r="I42" s="91"/>
      <c r="J42" s="91"/>
      <c r="K42" s="92"/>
      <c r="L42" s="92"/>
      <c r="M42" s="18" t="s">
        <v>22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1</v>
      </c>
      <c r="W42" s="21">
        <v>0</v>
      </c>
      <c r="X42" s="21">
        <v>0</v>
      </c>
      <c r="Y42" s="21">
        <v>1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93">
        <f t="shared" si="0"/>
        <v>3</v>
      </c>
    </row>
    <row r="43" spans="1:44" ht="25.5">
      <c r="A43" s="94" t="s">
        <v>20</v>
      </c>
      <c r="B43" s="95">
        <v>2.6</v>
      </c>
      <c r="C43" s="95">
        <v>2.9</v>
      </c>
      <c r="D43" s="95">
        <v>2.5</v>
      </c>
      <c r="E43" s="95">
        <v>0.8</v>
      </c>
      <c r="F43" s="46">
        <f>SUM(B43:E43)</f>
        <v>8.8</v>
      </c>
      <c r="G43" s="96">
        <f>F43/D43</f>
        <v>3.5200000000000005</v>
      </c>
      <c r="H43" s="91"/>
      <c r="I43" s="91"/>
      <c r="J43" s="91"/>
      <c r="K43" s="92"/>
      <c r="L43" s="92"/>
      <c r="M43" s="12" t="s">
        <v>24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87">
        <f t="shared" si="0"/>
        <v>0</v>
      </c>
    </row>
    <row r="44" spans="1:44" ht="25.5">
      <c r="A44" s="97" t="s">
        <v>22</v>
      </c>
      <c r="B44" s="98">
        <v>2.7</v>
      </c>
      <c r="C44" s="98">
        <v>3</v>
      </c>
      <c r="D44" s="98">
        <v>2.5</v>
      </c>
      <c r="E44" s="98">
        <v>0.8</v>
      </c>
      <c r="F44" s="99">
        <f aca="true" t="shared" si="1" ref="F44:F59">SUM(B44:E44)</f>
        <v>9</v>
      </c>
      <c r="G44" s="100">
        <f aca="true" t="shared" si="2" ref="G44:G59">F44/D44</f>
        <v>3.6</v>
      </c>
      <c r="H44" s="91"/>
      <c r="I44" s="91"/>
      <c r="J44" s="91"/>
      <c r="K44" s="92"/>
      <c r="L44" s="92"/>
      <c r="M44" s="18" t="s">
        <v>26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1</v>
      </c>
      <c r="AK44" s="21">
        <v>0</v>
      </c>
      <c r="AL44" s="21">
        <v>0</v>
      </c>
      <c r="AM44" s="21">
        <v>0</v>
      </c>
      <c r="AN44" s="21">
        <v>1</v>
      </c>
      <c r="AO44" s="21">
        <v>0</v>
      </c>
      <c r="AP44" s="21">
        <v>0</v>
      </c>
      <c r="AQ44" s="21">
        <v>1</v>
      </c>
      <c r="AR44" s="93">
        <f t="shared" si="0"/>
        <v>3</v>
      </c>
    </row>
    <row r="45" spans="1:44" ht="25.5">
      <c r="A45" s="94" t="s">
        <v>24</v>
      </c>
      <c r="B45" s="95">
        <v>2.8</v>
      </c>
      <c r="C45" s="95">
        <v>3.1</v>
      </c>
      <c r="D45" s="95">
        <v>2.5</v>
      </c>
      <c r="E45" s="95">
        <v>0.8</v>
      </c>
      <c r="F45" s="46">
        <f t="shared" si="1"/>
        <v>9.200000000000001</v>
      </c>
      <c r="G45" s="96">
        <f t="shared" si="2"/>
        <v>3.6800000000000006</v>
      </c>
      <c r="H45" s="91"/>
      <c r="I45" s="91"/>
      <c r="J45" s="91"/>
      <c r="K45" s="92"/>
      <c r="L45" s="92"/>
      <c r="M45" s="12" t="s">
        <v>28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1</v>
      </c>
      <c r="AE45" s="15">
        <v>0</v>
      </c>
      <c r="AF45" s="15">
        <v>0</v>
      </c>
      <c r="AG45" s="15">
        <v>1</v>
      </c>
      <c r="AH45" s="15">
        <v>1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87">
        <f t="shared" si="0"/>
        <v>3</v>
      </c>
    </row>
    <row r="46" spans="1:44" ht="25.5">
      <c r="A46" s="97" t="s">
        <v>26</v>
      </c>
      <c r="B46" s="98">
        <v>2.9</v>
      </c>
      <c r="C46" s="98">
        <v>3.2</v>
      </c>
      <c r="D46" s="98">
        <v>2.5</v>
      </c>
      <c r="E46" s="98">
        <v>0.8</v>
      </c>
      <c r="F46" s="99">
        <f t="shared" si="1"/>
        <v>9.4</v>
      </c>
      <c r="G46" s="100">
        <f t="shared" si="2"/>
        <v>3.7600000000000002</v>
      </c>
      <c r="H46" s="91"/>
      <c r="I46" s="91"/>
      <c r="J46" s="91"/>
      <c r="K46" s="92"/>
      <c r="L46" s="92"/>
      <c r="M46" s="18" t="s">
        <v>30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93">
        <f t="shared" si="0"/>
        <v>0</v>
      </c>
    </row>
    <row r="47" spans="1:44" ht="25.5">
      <c r="A47" s="94" t="s">
        <v>28</v>
      </c>
      <c r="B47" s="95">
        <v>3</v>
      </c>
      <c r="C47" s="95">
        <v>3.3</v>
      </c>
      <c r="D47" s="95">
        <v>2.5</v>
      </c>
      <c r="E47" s="95">
        <v>0.8</v>
      </c>
      <c r="F47" s="46">
        <f t="shared" si="1"/>
        <v>9.600000000000001</v>
      </c>
      <c r="G47" s="96">
        <f t="shared" si="2"/>
        <v>3.8400000000000007</v>
      </c>
      <c r="H47" s="91"/>
      <c r="I47" s="91"/>
      <c r="J47" s="91"/>
      <c r="K47" s="92"/>
      <c r="L47" s="92"/>
      <c r="M47" s="12" t="s">
        <v>32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87">
        <f t="shared" si="0"/>
        <v>0</v>
      </c>
    </row>
    <row r="48" spans="1:44" ht="25.5">
      <c r="A48" s="97" t="s">
        <v>30</v>
      </c>
      <c r="B48" s="98">
        <v>2.6</v>
      </c>
      <c r="C48" s="98">
        <v>2.8</v>
      </c>
      <c r="D48" s="98">
        <v>2.5</v>
      </c>
      <c r="E48" s="98">
        <v>0.8</v>
      </c>
      <c r="F48" s="99">
        <f t="shared" si="1"/>
        <v>8.700000000000001</v>
      </c>
      <c r="G48" s="100">
        <f t="shared" si="2"/>
        <v>3.4800000000000004</v>
      </c>
      <c r="H48" s="91"/>
      <c r="I48" s="91"/>
      <c r="J48" s="91"/>
      <c r="K48" s="92"/>
      <c r="L48" s="92"/>
      <c r="M48" s="18" t="s">
        <v>34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93">
        <f t="shared" si="0"/>
        <v>0</v>
      </c>
    </row>
    <row r="49" spans="1:44" ht="25.5">
      <c r="A49" s="94" t="s">
        <v>32</v>
      </c>
      <c r="B49" s="95">
        <v>2.3</v>
      </c>
      <c r="C49" s="95">
        <v>3.5</v>
      </c>
      <c r="D49" s="95">
        <v>2.5</v>
      </c>
      <c r="E49" s="95">
        <v>0.8</v>
      </c>
      <c r="F49" s="46">
        <f t="shared" si="1"/>
        <v>9.100000000000001</v>
      </c>
      <c r="G49" s="96">
        <f t="shared" si="2"/>
        <v>3.6400000000000006</v>
      </c>
      <c r="H49" s="91"/>
      <c r="I49" s="91"/>
      <c r="J49" s="91"/>
      <c r="K49" s="92"/>
      <c r="L49" s="92"/>
      <c r="M49" s="12" t="s">
        <v>36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1</v>
      </c>
      <c r="AD49" s="15">
        <v>0</v>
      </c>
      <c r="AE49" s="15">
        <v>1</v>
      </c>
      <c r="AF49" s="15">
        <v>0</v>
      </c>
      <c r="AG49" s="15">
        <v>0</v>
      </c>
      <c r="AH49" s="15">
        <v>0</v>
      </c>
      <c r="AI49" s="15">
        <v>1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87">
        <f t="shared" si="0"/>
        <v>3</v>
      </c>
    </row>
    <row r="50" spans="1:44" ht="25.5">
      <c r="A50" s="97" t="s">
        <v>34</v>
      </c>
      <c r="B50" s="98">
        <v>2.7</v>
      </c>
      <c r="C50" s="98">
        <v>3.4</v>
      </c>
      <c r="D50" s="98">
        <v>2.5</v>
      </c>
      <c r="E50" s="98">
        <v>0.8</v>
      </c>
      <c r="F50" s="99">
        <f t="shared" si="1"/>
        <v>9.4</v>
      </c>
      <c r="G50" s="100">
        <f t="shared" si="2"/>
        <v>3.7600000000000002</v>
      </c>
      <c r="H50" s="91"/>
      <c r="I50" s="91"/>
      <c r="J50" s="91"/>
      <c r="K50" s="92"/>
      <c r="L50" s="92"/>
      <c r="M50" s="18" t="s">
        <v>38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93">
        <f t="shared" si="0"/>
        <v>0</v>
      </c>
    </row>
    <row r="51" spans="1:44" ht="25.5">
      <c r="A51" s="94" t="s">
        <v>36</v>
      </c>
      <c r="B51" s="95">
        <v>2.4</v>
      </c>
      <c r="C51" s="95">
        <v>3.1</v>
      </c>
      <c r="D51" s="95">
        <v>2.5</v>
      </c>
      <c r="E51" s="95">
        <v>0.8</v>
      </c>
      <c r="F51" s="46">
        <f t="shared" si="1"/>
        <v>8.8</v>
      </c>
      <c r="G51" s="96">
        <f t="shared" si="2"/>
        <v>3.5200000000000005</v>
      </c>
      <c r="H51" s="91"/>
      <c r="I51" s="91"/>
      <c r="J51" s="91"/>
      <c r="K51" s="92"/>
      <c r="L51" s="92"/>
      <c r="M51" s="12" t="s">
        <v>40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0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1</v>
      </c>
      <c r="AQ51" s="15">
        <v>0</v>
      </c>
      <c r="AR51" s="87">
        <f t="shared" si="0"/>
        <v>3</v>
      </c>
    </row>
    <row r="52" spans="1:44" ht="25.5">
      <c r="A52" s="97" t="s">
        <v>38</v>
      </c>
      <c r="B52" s="98">
        <v>2.9</v>
      </c>
      <c r="C52" s="98">
        <v>3.2</v>
      </c>
      <c r="D52" s="98">
        <v>2.5</v>
      </c>
      <c r="E52" s="98">
        <v>0.8</v>
      </c>
      <c r="F52" s="99">
        <f t="shared" si="1"/>
        <v>9.4</v>
      </c>
      <c r="G52" s="100">
        <f t="shared" si="2"/>
        <v>3.7600000000000002</v>
      </c>
      <c r="H52" s="91"/>
      <c r="I52" s="91"/>
      <c r="J52" s="91"/>
      <c r="K52" s="92"/>
      <c r="L52" s="92"/>
      <c r="M52" s="18" t="s">
        <v>42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93">
        <f t="shared" si="0"/>
        <v>0</v>
      </c>
    </row>
    <row r="53" spans="1:44" ht="12.75">
      <c r="A53" s="94" t="s">
        <v>40</v>
      </c>
      <c r="B53" s="95">
        <v>2.1</v>
      </c>
      <c r="C53" s="95">
        <v>3.6</v>
      </c>
      <c r="D53" s="95">
        <v>2.5</v>
      </c>
      <c r="E53" s="95">
        <v>0.8</v>
      </c>
      <c r="F53" s="46">
        <f t="shared" si="1"/>
        <v>9</v>
      </c>
      <c r="G53" s="96">
        <f t="shared" si="2"/>
        <v>3.6</v>
      </c>
      <c r="H53" s="91"/>
      <c r="I53" s="91"/>
      <c r="J53" s="91"/>
      <c r="K53" s="92"/>
      <c r="L53" s="92"/>
      <c r="M53" s="12" t="s">
        <v>44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87">
        <f t="shared" si="0"/>
        <v>0</v>
      </c>
    </row>
    <row r="54" spans="1:44" ht="12.75">
      <c r="A54" s="97" t="s">
        <v>42</v>
      </c>
      <c r="B54" s="98">
        <v>2.5</v>
      </c>
      <c r="C54" s="98">
        <v>3.5</v>
      </c>
      <c r="D54" s="98">
        <v>2.5</v>
      </c>
      <c r="E54" s="98">
        <v>0.8</v>
      </c>
      <c r="F54" s="99">
        <f t="shared" si="1"/>
        <v>9.3</v>
      </c>
      <c r="G54" s="100">
        <f t="shared" si="2"/>
        <v>3.72</v>
      </c>
      <c r="H54" s="91"/>
      <c r="I54" s="91"/>
      <c r="J54" s="91"/>
      <c r="K54" s="92"/>
      <c r="L54" s="92"/>
      <c r="M54" s="18" t="s">
        <v>46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93">
        <f t="shared" si="0"/>
        <v>0</v>
      </c>
    </row>
    <row r="55" spans="1:44" ht="12.75">
      <c r="A55" s="94" t="s">
        <v>44</v>
      </c>
      <c r="B55" s="95">
        <v>2.6</v>
      </c>
      <c r="C55" s="95">
        <v>3.7</v>
      </c>
      <c r="D55" s="95">
        <v>2.5</v>
      </c>
      <c r="E55" s="95">
        <v>0.8</v>
      </c>
      <c r="F55" s="46">
        <f t="shared" si="1"/>
        <v>9.600000000000001</v>
      </c>
      <c r="G55" s="96">
        <f t="shared" si="2"/>
        <v>3.8400000000000007</v>
      </c>
      <c r="H55" s="91"/>
      <c r="I55" s="91"/>
      <c r="J55" s="91"/>
      <c r="K55" s="92"/>
      <c r="L55" s="92"/>
      <c r="M55" s="12" t="s">
        <v>48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87">
        <f t="shared" si="0"/>
        <v>0</v>
      </c>
    </row>
    <row r="56" spans="1:44" ht="12.75">
      <c r="A56" s="97" t="s">
        <v>46</v>
      </c>
      <c r="B56" s="98">
        <v>2.3</v>
      </c>
      <c r="C56" s="98">
        <v>3.4</v>
      </c>
      <c r="D56" s="98">
        <v>2.5</v>
      </c>
      <c r="E56" s="98">
        <v>0.8</v>
      </c>
      <c r="F56" s="99">
        <f t="shared" si="1"/>
        <v>9</v>
      </c>
      <c r="G56" s="100">
        <f t="shared" si="2"/>
        <v>3.6</v>
      </c>
      <c r="H56" s="91"/>
      <c r="I56" s="91"/>
      <c r="J56" s="91"/>
      <c r="K56" s="92"/>
      <c r="L56" s="92"/>
      <c r="M56" s="18" t="s">
        <v>50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1</v>
      </c>
      <c r="V56" s="21">
        <v>0</v>
      </c>
      <c r="W56" s="21">
        <v>1</v>
      </c>
      <c r="X56" s="21">
        <v>0</v>
      </c>
      <c r="Y56" s="21">
        <v>0</v>
      </c>
      <c r="Z56" s="21">
        <v>1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93">
        <f t="shared" si="0"/>
        <v>3</v>
      </c>
    </row>
    <row r="57" spans="1:44" ht="13.5" thickBot="1">
      <c r="A57" s="94" t="s">
        <v>48</v>
      </c>
      <c r="B57" s="95">
        <v>2.4</v>
      </c>
      <c r="C57" s="95">
        <v>3.2</v>
      </c>
      <c r="D57" s="95">
        <v>2.5</v>
      </c>
      <c r="E57" s="95">
        <v>0.8</v>
      </c>
      <c r="F57" s="46">
        <f t="shared" si="1"/>
        <v>8.9</v>
      </c>
      <c r="G57" s="96">
        <f t="shared" si="2"/>
        <v>3.56</v>
      </c>
      <c r="H57" s="91"/>
      <c r="I57" s="91"/>
      <c r="J57" s="91"/>
      <c r="K57" s="92"/>
      <c r="L57" s="92"/>
      <c r="M57" s="30" t="s">
        <v>52</v>
      </c>
      <c r="N57" s="101">
        <v>0</v>
      </c>
      <c r="O57" s="101">
        <v>0</v>
      </c>
      <c r="P57" s="101">
        <v>1</v>
      </c>
      <c r="Q57" s="101">
        <v>0</v>
      </c>
      <c r="R57" s="101">
        <v>0</v>
      </c>
      <c r="S57" s="101">
        <v>1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1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2">
        <f t="shared" si="0"/>
        <v>3</v>
      </c>
    </row>
    <row r="58" spans="1:12" ht="12.75">
      <c r="A58" s="97" t="s">
        <v>50</v>
      </c>
      <c r="B58" s="98">
        <v>2.5</v>
      </c>
      <c r="C58" s="98">
        <v>3.4</v>
      </c>
      <c r="D58" s="98">
        <v>2.5</v>
      </c>
      <c r="E58" s="98">
        <v>0.8</v>
      </c>
      <c r="F58" s="99">
        <f t="shared" si="1"/>
        <v>9.200000000000001</v>
      </c>
      <c r="G58" s="100">
        <f t="shared" si="2"/>
        <v>3.6800000000000006</v>
      </c>
      <c r="H58" s="91"/>
      <c r="I58" s="91"/>
      <c r="J58" s="91"/>
      <c r="K58" s="92"/>
      <c r="L58" s="92"/>
    </row>
    <row r="59" spans="1:12" ht="12.75">
      <c r="A59" s="94" t="s">
        <v>52</v>
      </c>
      <c r="B59" s="95">
        <v>2.8</v>
      </c>
      <c r="C59" s="95">
        <v>3.8</v>
      </c>
      <c r="D59" s="95">
        <v>2.5</v>
      </c>
      <c r="E59" s="95">
        <v>0.8</v>
      </c>
      <c r="F59" s="46">
        <f t="shared" si="1"/>
        <v>9.9</v>
      </c>
      <c r="G59" s="96">
        <f t="shared" si="2"/>
        <v>3.96</v>
      </c>
      <c r="H59" s="91"/>
      <c r="I59" s="91"/>
      <c r="J59" s="91"/>
      <c r="K59" s="92"/>
      <c r="L59" s="92"/>
    </row>
    <row r="60" spans="1:12" ht="13.5" thickBot="1">
      <c r="A60" s="103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1" ht="12.75">
      <c r="A61" s="104"/>
      <c r="B61" s="9" t="s">
        <v>11</v>
      </c>
      <c r="C61" s="9" t="s">
        <v>12</v>
      </c>
      <c r="D61" s="9" t="s">
        <v>13</v>
      </c>
      <c r="E61" s="9" t="s">
        <v>14</v>
      </c>
      <c r="F61" s="9" t="s">
        <v>15</v>
      </c>
      <c r="G61" s="9" t="s">
        <v>16</v>
      </c>
      <c r="H61" s="9" t="s">
        <v>17</v>
      </c>
      <c r="I61" s="10" t="s">
        <v>18</v>
      </c>
      <c r="J61" s="105" t="s">
        <v>89</v>
      </c>
      <c r="K61" s="106" t="s">
        <v>90</v>
      </c>
    </row>
    <row r="62" spans="1:11" ht="12.75">
      <c r="A62" s="12" t="s">
        <v>20</v>
      </c>
      <c r="B62" s="15">
        <v>0</v>
      </c>
      <c r="C62" s="15">
        <v>0</v>
      </c>
      <c r="D62" s="15">
        <v>1</v>
      </c>
      <c r="E62" s="15">
        <v>0</v>
      </c>
      <c r="F62" s="15">
        <v>0</v>
      </c>
      <c r="G62" s="15">
        <v>0</v>
      </c>
      <c r="H62" s="15">
        <v>0</v>
      </c>
      <c r="I62" s="16">
        <v>0</v>
      </c>
      <c r="J62" s="17">
        <v>900</v>
      </c>
      <c r="K62" s="107">
        <f>AR41</f>
        <v>3</v>
      </c>
    </row>
    <row r="63" spans="1:11" ht="12.75">
      <c r="A63" s="18" t="s">
        <v>22</v>
      </c>
      <c r="B63" s="21">
        <v>0</v>
      </c>
      <c r="C63" s="21">
        <v>0</v>
      </c>
      <c r="D63" s="21">
        <v>0</v>
      </c>
      <c r="E63" s="21">
        <v>1</v>
      </c>
      <c r="F63" s="21">
        <v>0</v>
      </c>
      <c r="G63" s="21">
        <v>0</v>
      </c>
      <c r="H63" s="21">
        <v>0</v>
      </c>
      <c r="I63" s="22">
        <v>0</v>
      </c>
      <c r="J63" s="23">
        <v>900</v>
      </c>
      <c r="K63" s="108">
        <f>AR42</f>
        <v>3</v>
      </c>
    </row>
    <row r="64" spans="1:11" ht="12.75">
      <c r="A64" s="12" t="s">
        <v>24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6">
        <v>0</v>
      </c>
      <c r="J64" s="17">
        <v>0</v>
      </c>
      <c r="K64" s="107">
        <f aca="true" t="shared" si="3" ref="K64:K78">AR43</f>
        <v>0</v>
      </c>
    </row>
    <row r="65" spans="1:11" ht="12.75">
      <c r="A65" s="18" t="s">
        <v>26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1</v>
      </c>
      <c r="I65" s="22">
        <v>0</v>
      </c>
      <c r="J65" s="23">
        <v>1100</v>
      </c>
      <c r="K65" s="108">
        <f t="shared" si="3"/>
        <v>3</v>
      </c>
    </row>
    <row r="66" spans="1:11" ht="12.75">
      <c r="A66" s="12" t="s">
        <v>28</v>
      </c>
      <c r="B66" s="15">
        <v>0</v>
      </c>
      <c r="C66" s="15">
        <v>0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6">
        <v>0</v>
      </c>
      <c r="J66" s="17">
        <v>1000</v>
      </c>
      <c r="K66" s="107">
        <f t="shared" si="3"/>
        <v>3</v>
      </c>
    </row>
    <row r="67" spans="1:11" ht="12.75">
      <c r="A67" s="18" t="s">
        <v>30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2">
        <v>0</v>
      </c>
      <c r="J67" s="23">
        <v>0</v>
      </c>
      <c r="K67" s="108">
        <f t="shared" si="3"/>
        <v>0</v>
      </c>
    </row>
    <row r="68" spans="1:11" ht="12.75">
      <c r="A68" s="12" t="s">
        <v>32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6">
        <v>0</v>
      </c>
      <c r="J68" s="17">
        <v>0</v>
      </c>
      <c r="K68" s="107">
        <f t="shared" si="3"/>
        <v>0</v>
      </c>
    </row>
    <row r="69" spans="1:11" ht="12.75">
      <c r="A69" s="18" t="s">
        <v>34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>
        <v>0</v>
      </c>
      <c r="J69" s="23">
        <v>0</v>
      </c>
      <c r="K69" s="108">
        <f t="shared" si="3"/>
        <v>0</v>
      </c>
    </row>
    <row r="70" spans="1:11" ht="12.75">
      <c r="A70" s="12" t="s">
        <v>36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6">
        <v>1</v>
      </c>
      <c r="J70" s="17">
        <v>1100</v>
      </c>
      <c r="K70" s="107">
        <f t="shared" si="3"/>
        <v>3</v>
      </c>
    </row>
    <row r="71" spans="1:11" ht="12.75">
      <c r="A71" s="18" t="s">
        <v>38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2">
        <v>0</v>
      </c>
      <c r="J71" s="23">
        <v>0</v>
      </c>
      <c r="K71" s="108">
        <f t="shared" si="3"/>
        <v>0</v>
      </c>
    </row>
    <row r="72" spans="1:11" ht="12.75">
      <c r="A72" s="12" t="s">
        <v>40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1</v>
      </c>
      <c r="H72" s="15">
        <v>0</v>
      </c>
      <c r="I72" s="16">
        <v>0</v>
      </c>
      <c r="J72" s="17">
        <v>1000</v>
      </c>
      <c r="K72" s="107">
        <f t="shared" si="3"/>
        <v>3</v>
      </c>
    </row>
    <row r="73" spans="1:11" ht="13.5" thickBot="1">
      <c r="A73" s="24" t="s">
        <v>42</v>
      </c>
      <c r="B73" s="109">
        <v>0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10">
        <v>0</v>
      </c>
      <c r="J73" s="111">
        <v>0</v>
      </c>
      <c r="K73" s="112">
        <f t="shared" si="3"/>
        <v>0</v>
      </c>
    </row>
    <row r="74" spans="1:11" ht="12.75">
      <c r="A74" s="27" t="s">
        <v>44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4">
        <v>0</v>
      </c>
      <c r="J74" s="115">
        <v>0</v>
      </c>
      <c r="K74" s="116">
        <f t="shared" si="3"/>
        <v>0</v>
      </c>
    </row>
    <row r="75" spans="1:11" ht="12.75">
      <c r="A75" s="18" t="s">
        <v>46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2">
        <v>0</v>
      </c>
      <c r="J75" s="23">
        <v>0</v>
      </c>
      <c r="K75" s="108">
        <f t="shared" si="3"/>
        <v>0</v>
      </c>
    </row>
    <row r="76" spans="1:11" ht="12.75">
      <c r="A76" s="12" t="s">
        <v>48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6">
        <v>0</v>
      </c>
      <c r="J76" s="17">
        <v>0</v>
      </c>
      <c r="K76" s="107">
        <f t="shared" si="3"/>
        <v>0</v>
      </c>
    </row>
    <row r="77" spans="1:44" ht="12.75">
      <c r="A77" s="18" t="s">
        <v>50</v>
      </c>
      <c r="B77" s="21">
        <v>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2">
        <v>0</v>
      </c>
      <c r="J77" s="23">
        <v>900</v>
      </c>
      <c r="K77" s="108">
        <f t="shared" si="3"/>
        <v>3</v>
      </c>
      <c r="AR77" s="117"/>
    </row>
    <row r="78" spans="1:11" ht="13.5" thickBot="1">
      <c r="A78" s="30" t="s">
        <v>52</v>
      </c>
      <c r="B78" s="101">
        <v>0</v>
      </c>
      <c r="C78" s="101">
        <v>1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8">
        <v>0</v>
      </c>
      <c r="J78" s="119">
        <v>900</v>
      </c>
      <c r="K78" s="120">
        <f t="shared" si="3"/>
        <v>3</v>
      </c>
    </row>
    <row r="79" spans="2:11" ht="13.5" thickBot="1">
      <c r="B79" s="121"/>
      <c r="C79" s="121"/>
      <c r="D79" s="121"/>
      <c r="E79" s="121"/>
      <c r="F79" s="121"/>
      <c r="G79" s="121"/>
      <c r="H79" s="121"/>
      <c r="I79" s="122" t="s">
        <v>65</v>
      </c>
      <c r="J79" s="123">
        <f>SUM(pi)</f>
        <v>7800</v>
      </c>
      <c r="K79" s="124">
        <f>SUM(n)</f>
        <v>24</v>
      </c>
    </row>
  </sheetData>
  <mergeCells count="11">
    <mergeCell ref="A39:B39"/>
    <mergeCell ref="A1:K1"/>
    <mergeCell ref="A31:B31"/>
    <mergeCell ref="E31:J40"/>
    <mergeCell ref="A32:B32"/>
    <mergeCell ref="A33:B33"/>
    <mergeCell ref="A34:B34"/>
    <mergeCell ref="A35:B35"/>
    <mergeCell ref="A36:B36"/>
    <mergeCell ref="A37:B37"/>
    <mergeCell ref="A38:B38"/>
  </mergeCells>
  <conditionalFormatting sqref="B25:K25">
    <cfRule type="cellIs" priority="1" dxfId="0" operator="lessThan" stopIfTrue="1">
      <formula>B$23</formula>
    </cfRule>
    <cfRule type="cellIs" priority="2" dxfId="0" operator="greaterThan" stopIfTrue="1">
      <formula>B$24</formula>
    </cfRule>
  </conditionalFormatting>
  <conditionalFormatting sqref="B4:K4 B6:K6 B8:K8 B10:K10 B12:K12 B14:K14 B16:K16 B18:K18 B20:K21 J62:K62 J64:K64 J66:K66 J68:K68 J70:K70 J72:K72 J74:K74 J76:K76 J78:K78 AR57 AR43 AR45 AR47 AR49 AR51 AR53 AR55 AR41 V30 V28 V26 V24 V22 V20 V18 V16 V14 V12 V10 V8 V6 V4 V32">
    <cfRule type="cellIs" priority="3" dxfId="1" operator="equal" stopIfTrue="1">
      <formula>0</formula>
    </cfRule>
  </conditionalFormatting>
  <conditionalFormatting sqref="B5:K5 B7:K7 B9:K9 B11:K11 B13:K13 B15:K15 B17:K17 B19:K19 J63:K63 J65:K65 J67:K67 J69:K69 J71:K71 J73:K73 J75:K75 J77:K77 AR56 AR44 AR46 AR48 AR50 AR52 AR54 AR42 V31 V29 V27 V25 V23 V21 V19 V17 V15 V13 V11 V9 V7 V5 V33">
    <cfRule type="cellIs" priority="4" dxfId="2" operator="equal" stopIfTrue="1">
      <formula>0</formula>
    </cfRule>
  </conditionalFormatting>
  <conditionalFormatting sqref="B62:I62 B64:I64 B66:I66 B68:I68 B70:I70 B72:I72 B74:I74 B76:I76 B78:I78">
    <cfRule type="cellIs" priority="5" dxfId="1" operator="equal" stopIfTrue="1">
      <formula>0</formula>
    </cfRule>
    <cfRule type="cellIs" priority="6" dxfId="3" operator="equal" stopIfTrue="1">
      <formula>1</formula>
    </cfRule>
  </conditionalFormatting>
  <conditionalFormatting sqref="B63:I63 B65:I65 B67:I67 B69:I69 B71:I71 B73:I73 B75:I75 B77:I77">
    <cfRule type="cellIs" priority="7" dxfId="2" operator="equal" stopIfTrue="1">
      <formula>0</formula>
    </cfRule>
    <cfRule type="cellIs" priority="8" dxfId="3" operator="equal" stopIfTrue="1">
      <formula>1</formula>
    </cfRule>
  </conditionalFormatting>
  <conditionalFormatting sqref="C35">
    <cfRule type="cellIs" priority="9" dxfId="0" operator="lessThan" stopIfTrue="1">
      <formula>$C$33</formula>
    </cfRule>
  </conditionalFormatting>
  <conditionalFormatting sqref="N34:U37">
    <cfRule type="cellIs" priority="10" dxfId="4" operator="greaterThan" stopIfTrue="1">
      <formula>0</formula>
    </cfRule>
    <cfRule type="cellIs" priority="11" dxfId="5" operator="equal" stopIfTrue="1">
      <formula>0</formula>
    </cfRule>
  </conditionalFormatting>
  <conditionalFormatting sqref="N41:AQ41 N43:AQ43 N45:AQ45 N47:AQ47 N49:AQ49 N51:AQ51 N53:AQ53 N55:AQ55 N57:AQ57">
    <cfRule type="cellIs" priority="12" dxfId="1" operator="equal" stopIfTrue="1">
      <formula>0</formula>
    </cfRule>
    <cfRule type="cellIs" priority="13" dxfId="4" operator="notEqual" stopIfTrue="1">
      <formula>0</formula>
    </cfRule>
  </conditionalFormatting>
  <conditionalFormatting sqref="N42:AQ42 N44:AQ44 N46:AQ46 N48:AQ48 N50:AQ50 N52:AQ52 N54:AQ54 N56:AQ56">
    <cfRule type="cellIs" priority="14" dxfId="2" operator="equal" stopIfTrue="1">
      <formula>0</formula>
    </cfRule>
    <cfRule type="cellIs" priority="15" dxfId="4" operator="notEqual" stopIfTrue="1">
      <formula>0</formula>
    </cfRule>
  </conditionalFormatting>
  <conditionalFormatting sqref="N4:U4 N18:U18 N16:U16 N14:U14 N12:U12 N10:U10 N8:U8 N6:U6 N22:U22 N24:U24 N26:U26 N28:U28 N30:U30 N32:U32 N20:U20">
    <cfRule type="cellIs" priority="16" dxfId="1" operator="equal" stopIfTrue="1">
      <formula>0</formula>
    </cfRule>
    <cfRule type="cellIs" priority="17" dxfId="6" operator="notEqual" stopIfTrue="1">
      <formula>0</formula>
    </cfRule>
  </conditionalFormatting>
  <conditionalFormatting sqref="N5:U5 N17:U17 N15:U15 N13:U13 N11:U11 N9:U9 N7:U7 N21:U21 N23:U23 N25:U25 N27:U27 N29:U29 N31:U31 N33:U33 N19:U19">
    <cfRule type="cellIs" priority="18" dxfId="2" operator="equal" stopIfTrue="1">
      <formula>0</formula>
    </cfRule>
    <cfRule type="cellIs" priority="19" dxfId="6" operator="notEqual" stopIfTrue="1">
      <formula>0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2003-09-18T13:19:12Z</dcterms:created>
  <dcterms:modified xsi:type="dcterms:W3CDTF">2003-09-18T13:19:33Z</dcterms:modified>
  <cp:category/>
  <cp:version/>
  <cp:contentType/>
  <cp:contentStatus/>
</cp:coreProperties>
</file>