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cap">'Plan1'!$C$31</definedName>
    <definedName name="FO">'Plan1'!$J$75</definedName>
    <definedName name="n">'Plan1'!$K$58:$K$74</definedName>
    <definedName name="pmax">'Plan1'!$B$29:$I$29</definedName>
    <definedName name="pmin">'Plan1'!$B$28:$I$28</definedName>
  </definedNames>
  <calcPr fullCalcOnLoad="1"/>
</workbook>
</file>

<file path=xl/comments1.xml><?xml version="1.0" encoding="utf-8"?>
<comments xmlns="http://schemas.openxmlformats.org/spreadsheetml/2006/main">
  <authors>
    <author>Felippe Pereira da Costa</author>
  </authors>
  <commentList>
    <comment ref="B38" authorId="0">
      <text>
        <r>
          <rPr>
            <b/>
            <sz val="8"/>
            <rFont val="Tahoma"/>
            <family val="0"/>
          </rPr>
          <t>Tempo de Deslocamento Vazio entre  o Local de Descarga e a Frente
(min)</t>
        </r>
      </text>
    </comment>
    <comment ref="C38" authorId="0">
      <text>
        <r>
          <rPr>
            <b/>
            <sz val="8"/>
            <rFont val="Tahoma"/>
            <family val="0"/>
          </rPr>
          <t>Tempo de Deslocamento Carregado entre  a Frente e o Local de Descarga
(min)</t>
        </r>
      </text>
    </comment>
    <comment ref="D38" authorId="0">
      <text>
        <r>
          <rPr>
            <b/>
            <sz val="8"/>
            <rFont val="Tahoma"/>
            <family val="0"/>
          </rPr>
          <t>Tempo de Carregamento
(min)</t>
        </r>
      </text>
    </comment>
    <comment ref="E38" authorId="0">
      <text>
        <r>
          <rPr>
            <b/>
            <sz val="8"/>
            <rFont val="Tahoma"/>
            <family val="0"/>
          </rPr>
          <t>Tempo de Descarga
(min)</t>
        </r>
      </text>
    </comment>
    <comment ref="F38" authorId="0">
      <text>
        <r>
          <rPr>
            <b/>
            <sz val="8"/>
            <rFont val="Tahoma"/>
            <family val="0"/>
          </rPr>
          <t>Tempo de Ciclo Total
(min)</t>
        </r>
      </text>
    </comment>
    <comment ref="G38" authorId="0">
      <text>
        <r>
          <rPr>
            <b/>
            <sz val="8"/>
            <rFont val="Tahoma"/>
            <family val="2"/>
          </rPr>
          <t>Capacidade Máxima de Transporte por Caminhão
(t/h)</t>
        </r>
      </text>
    </comment>
    <comment ref="H38" authorId="0">
      <text>
        <r>
          <rPr>
            <b/>
            <sz val="8"/>
            <rFont val="Tahoma"/>
            <family val="0"/>
          </rPr>
          <t>Número Máximo de Caminhões/hora Necessários para que não exista Filas</t>
        </r>
      </text>
    </comment>
    <comment ref="I38" authorId="0">
      <text>
        <r>
          <rPr>
            <b/>
            <sz val="8"/>
            <rFont val="Tahoma"/>
            <family val="0"/>
          </rPr>
          <t>Produção Máxima por Frente
(t)</t>
        </r>
      </text>
    </comment>
    <comment ref="J57" authorId="0">
      <text>
        <r>
          <rPr>
            <b/>
            <sz val="8"/>
            <rFont val="Tahoma"/>
            <family val="0"/>
          </rPr>
          <t>Produção Ótima por Frente</t>
        </r>
      </text>
    </comment>
    <comment ref="K57" authorId="0">
      <text>
        <r>
          <rPr>
            <b/>
            <sz val="8"/>
            <rFont val="Tahoma"/>
            <family val="0"/>
          </rPr>
          <t>Número de Caminhões/ hora Necessários</t>
        </r>
      </text>
    </comment>
  </commentList>
</comments>
</file>

<file path=xl/sharedStrings.xml><?xml version="1.0" encoding="utf-8"?>
<sst xmlns="http://schemas.openxmlformats.org/spreadsheetml/2006/main" count="113" uniqueCount="58">
  <si>
    <t>Problema da Alocação de Equipamentos de Carga</t>
  </si>
  <si>
    <t>Var_1</t>
  </si>
  <si>
    <t>Var_2</t>
  </si>
  <si>
    <t>Var_3</t>
  </si>
  <si>
    <t>Var_4</t>
  </si>
  <si>
    <t>Var_5</t>
  </si>
  <si>
    <t>Var_6</t>
  </si>
  <si>
    <t>Var_7</t>
  </si>
  <si>
    <t>Var_8</t>
  </si>
  <si>
    <t>Var_9</t>
  </si>
  <si>
    <t>Var_10</t>
  </si>
  <si>
    <t>Frente_M_1</t>
  </si>
  <si>
    <t>Frente_M_2</t>
  </si>
  <si>
    <t>Frente_M_3</t>
  </si>
  <si>
    <t>Frente_M_4</t>
  </si>
  <si>
    <t>Frente_M_5</t>
  </si>
  <si>
    <t>Frente_M_6</t>
  </si>
  <si>
    <t>Frente_M_7</t>
  </si>
  <si>
    <t>Frente_M_8</t>
  </si>
  <si>
    <t>Frente_M_9</t>
  </si>
  <si>
    <t>Frente_M_10</t>
  </si>
  <si>
    <t>Frente_M_11</t>
  </si>
  <si>
    <t>Frente_M_12</t>
  </si>
  <si>
    <t>Frente_E_1</t>
  </si>
  <si>
    <t>Frente_E_2</t>
  </si>
  <si>
    <t>Frente_E_3</t>
  </si>
  <si>
    <t>Frente_E_4</t>
  </si>
  <si>
    <t>Frente_E_5</t>
  </si>
  <si>
    <t>Teor</t>
  </si>
  <si>
    <t>Mínimo</t>
  </si>
  <si>
    <t>Máximo</t>
  </si>
  <si>
    <t>Mistura</t>
  </si>
  <si>
    <t>Produção (t/h)</t>
  </si>
  <si>
    <t>CAR_1</t>
  </si>
  <si>
    <t>CAR_2</t>
  </si>
  <si>
    <t>CAR_3</t>
  </si>
  <si>
    <t>CAR_4</t>
  </si>
  <si>
    <t>CAR_5</t>
  </si>
  <si>
    <t>CAR_6</t>
  </si>
  <si>
    <t>CAR_7</t>
  </si>
  <si>
    <t>CAR_8</t>
  </si>
  <si>
    <t>Total</t>
  </si>
  <si>
    <t>Cap. Caminhões (t)</t>
  </si>
  <si>
    <t>Relacao Req</t>
  </si>
  <si>
    <t>Producao Req (t/h)</t>
  </si>
  <si>
    <t>P_Esteril (t/h)</t>
  </si>
  <si>
    <t>P_Minério (t/h)</t>
  </si>
  <si>
    <t>Relacao e/m</t>
  </si>
  <si>
    <t>TDVazio</t>
  </si>
  <si>
    <t>TDCheio</t>
  </si>
  <si>
    <t>Tcarga</t>
  </si>
  <si>
    <t>Tdescar</t>
  </si>
  <si>
    <t>Ttotal</t>
  </si>
  <si>
    <t>Cap_Cam</t>
  </si>
  <si>
    <t>N_Max</t>
  </si>
  <si>
    <t>Prod_Max</t>
  </si>
  <si>
    <t>pi</t>
  </si>
  <si>
    <t>Ncam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</si>
</sst>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10" fontId="3" fillId="3" borderId="5" xfId="0" applyNumberFormat="1" applyFont="1" applyFill="1" applyBorder="1" applyAlignment="1" applyProtection="1">
      <alignment/>
      <protection locked="0"/>
    </xf>
    <xf numFmtId="10" fontId="3" fillId="3" borderId="6" xfId="0" applyNumberFormat="1" applyFont="1" applyFill="1" applyBorder="1" applyAlignment="1" applyProtection="1">
      <alignment/>
      <protection locked="0"/>
    </xf>
    <xf numFmtId="0" fontId="2" fillId="4" borderId="4" xfId="0" applyFont="1" applyFill="1" applyBorder="1" applyAlignment="1">
      <alignment horizontal="left" wrapText="1"/>
    </xf>
    <xf numFmtId="10" fontId="3" fillId="4" borderId="5" xfId="0" applyNumberFormat="1" applyFont="1" applyFill="1" applyBorder="1" applyAlignment="1" applyProtection="1">
      <alignment/>
      <protection locked="0"/>
    </xf>
    <xf numFmtId="10" fontId="3" fillId="4" borderId="6" xfId="0" applyNumberFormat="1" applyFont="1" applyFill="1" applyBorder="1" applyAlignment="1" applyProtection="1">
      <alignment/>
      <protection locked="0"/>
    </xf>
    <xf numFmtId="0" fontId="2" fillId="4" borderId="7" xfId="0" applyFont="1" applyFill="1" applyBorder="1" applyAlignment="1">
      <alignment horizontal="left" wrapText="1"/>
    </xf>
    <xf numFmtId="10" fontId="3" fillId="4" borderId="8" xfId="0" applyNumberFormat="1" applyFont="1" applyFill="1" applyBorder="1" applyAlignment="1" applyProtection="1">
      <alignment/>
      <protection locked="0"/>
    </xf>
    <xf numFmtId="10" fontId="3" fillId="4" borderId="9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 horizontal="left" wrapText="1"/>
    </xf>
    <xf numFmtId="10" fontId="3" fillId="3" borderId="2" xfId="0" applyNumberFormat="1" applyFont="1" applyFill="1" applyBorder="1" applyAlignment="1" applyProtection="1">
      <alignment/>
      <protection locked="0"/>
    </xf>
    <xf numFmtId="10" fontId="3" fillId="3" borderId="3" xfId="0" applyNumberFormat="1" applyFont="1" applyFill="1" applyBorder="1" applyAlignment="1" applyProtection="1">
      <alignment/>
      <protection locked="0"/>
    </xf>
    <xf numFmtId="0" fontId="2" fillId="3" borderId="10" xfId="0" applyFont="1" applyFill="1" applyBorder="1" applyAlignment="1">
      <alignment horizontal="left" wrapText="1"/>
    </xf>
    <xf numFmtId="10" fontId="3" fillId="3" borderId="11" xfId="0" applyNumberFormat="1" applyFont="1" applyFill="1" applyBorder="1" applyAlignment="1" applyProtection="1">
      <alignment/>
      <protection locked="0"/>
    </xf>
    <xf numFmtId="10" fontId="3" fillId="3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10" fontId="3" fillId="0" borderId="0" xfId="0" applyNumberFormat="1" applyFont="1" applyFill="1" applyBorder="1" applyAlignment="1" applyProtection="1">
      <alignment/>
      <protection locked="0"/>
    </xf>
    <xf numFmtId="0" fontId="2" fillId="2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 wrapText="1"/>
    </xf>
    <xf numFmtId="10" fontId="3" fillId="5" borderId="5" xfId="0" applyNumberFormat="1" applyFont="1" applyFill="1" applyBorder="1" applyAlignment="1" applyProtection="1">
      <alignment horizontal="center"/>
      <protection locked="0"/>
    </xf>
    <xf numFmtId="10" fontId="3" fillId="5" borderId="6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left" vertical="top" wrapText="1"/>
    </xf>
    <xf numFmtId="10" fontId="3" fillId="6" borderId="5" xfId="0" applyNumberFormat="1" applyFont="1" applyFill="1" applyBorder="1" applyAlignment="1" applyProtection="1">
      <alignment horizontal="center"/>
      <protection locked="0"/>
    </xf>
    <xf numFmtId="10" fontId="3" fillId="6" borderId="6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left"/>
    </xf>
    <xf numFmtId="10" fontId="3" fillId="3" borderId="11" xfId="17" applyNumberFormat="1" applyFont="1" applyFill="1" applyBorder="1" applyAlignment="1">
      <alignment horizontal="center"/>
    </xf>
    <xf numFmtId="10" fontId="3" fillId="3" borderId="12" xfId="17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4" borderId="6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0" fontId="2" fillId="2" borderId="2" xfId="17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0" borderId="0" xfId="17" applyNumberFormat="1" applyFont="1" applyBorder="1" applyAlignment="1">
      <alignment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164" fontId="3" fillId="3" borderId="5" xfId="17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17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164" fontId="3" fillId="4" borderId="8" xfId="17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3" borderId="2" xfId="17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164" fontId="3" fillId="3" borderId="11" xfId="17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8" xfId="0" applyNumberFormat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11" xfId="0" applyNumberFormat="1" applyFon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2" fontId="2" fillId="0" borderId="22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color rgb="FFFF0000"/>
      </font>
      <border/>
    </dxf>
    <dxf>
      <font>
        <color rgb="FFCCFFCC"/>
      </font>
      <border/>
    </dxf>
    <dxf>
      <font>
        <color rgb="FFCCFFFF"/>
      </font>
      <border/>
    </dxf>
    <dxf>
      <font>
        <color rgb="FF0033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os\M_Mestrado\AlocCar\aloc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Auxiliar"/>
    </sheetNames>
    <sheetDataSet>
      <sheetData sheetId="1">
        <row r="19">
          <cell r="B19">
            <v>191.6</v>
          </cell>
          <cell r="C19">
            <v>248.66000000000003</v>
          </cell>
          <cell r="D19">
            <v>105.5</v>
          </cell>
          <cell r="E19">
            <v>243.54000000000002</v>
          </cell>
          <cell r="F19">
            <v>62.940000000000005</v>
          </cell>
          <cell r="G19">
            <v>183.1</v>
          </cell>
          <cell r="H19">
            <v>65.88</v>
          </cell>
          <cell r="I19">
            <v>75.06</v>
          </cell>
          <cell r="J19">
            <v>111.34</v>
          </cell>
          <cell r="K19">
            <v>98.78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8515625" style="0" customWidth="1"/>
    <col min="2" max="11" width="11.2812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11" ht="12.75">
      <c r="A4" s="8" t="s">
        <v>11</v>
      </c>
      <c r="B4" s="9">
        <v>0.022</v>
      </c>
      <c r="C4" s="9">
        <v>0.033</v>
      </c>
      <c r="D4" s="9">
        <v>0.03</v>
      </c>
      <c r="E4" s="9">
        <v>0.054</v>
      </c>
      <c r="F4" s="9">
        <v>0.009</v>
      </c>
      <c r="G4" s="9">
        <v>0.033</v>
      </c>
      <c r="H4" s="9">
        <v>0.008</v>
      </c>
      <c r="I4" s="9">
        <v>0.014</v>
      </c>
      <c r="J4" s="9">
        <v>0.027</v>
      </c>
      <c r="K4" s="10">
        <v>0.011</v>
      </c>
    </row>
    <row r="5" spans="1:11" ht="12.75">
      <c r="A5" s="11" t="s">
        <v>12</v>
      </c>
      <c r="B5" s="12">
        <v>0.024</v>
      </c>
      <c r="C5" s="12">
        <v>0.0347</v>
      </c>
      <c r="D5" s="12">
        <v>0.0275</v>
      </c>
      <c r="E5" s="12">
        <v>0.0513</v>
      </c>
      <c r="F5" s="12">
        <v>0.0093</v>
      </c>
      <c r="G5" s="12">
        <v>0.0325</v>
      </c>
      <c r="H5" s="12">
        <v>0.0086</v>
      </c>
      <c r="I5" s="12">
        <v>0.0137</v>
      </c>
      <c r="J5" s="12">
        <v>0.0253</v>
      </c>
      <c r="K5" s="13">
        <v>0.0121</v>
      </c>
    </row>
    <row r="6" spans="1:11" ht="12.75">
      <c r="A6" s="8" t="s">
        <v>13</v>
      </c>
      <c r="B6" s="9">
        <v>0.026</v>
      </c>
      <c r="C6" s="9">
        <v>0.0364</v>
      </c>
      <c r="D6" s="9">
        <v>0.025</v>
      </c>
      <c r="E6" s="9">
        <v>0.0486</v>
      </c>
      <c r="F6" s="9">
        <v>0.0096</v>
      </c>
      <c r="G6" s="9">
        <v>0.032</v>
      </c>
      <c r="H6" s="9">
        <v>0.0092</v>
      </c>
      <c r="I6" s="9">
        <v>0.0134</v>
      </c>
      <c r="J6" s="9">
        <v>0.0236</v>
      </c>
      <c r="K6" s="10">
        <v>0.0132</v>
      </c>
    </row>
    <row r="7" spans="1:11" ht="12.75">
      <c r="A7" s="11" t="s">
        <v>14</v>
      </c>
      <c r="B7" s="12">
        <v>0.028</v>
      </c>
      <c r="C7" s="12">
        <v>0.0381</v>
      </c>
      <c r="D7" s="12">
        <v>0.0225</v>
      </c>
      <c r="E7" s="12">
        <v>0.0459</v>
      </c>
      <c r="F7" s="12">
        <v>0.0099</v>
      </c>
      <c r="G7" s="12">
        <v>0.0315</v>
      </c>
      <c r="H7" s="12">
        <v>0.0098</v>
      </c>
      <c r="I7" s="12">
        <v>0.0131</v>
      </c>
      <c r="J7" s="12">
        <v>0.0219</v>
      </c>
      <c r="K7" s="13">
        <v>0.0143</v>
      </c>
    </row>
    <row r="8" spans="1:11" ht="12.75">
      <c r="A8" s="8" t="s">
        <v>15</v>
      </c>
      <c r="B8" s="9">
        <v>0.03</v>
      </c>
      <c r="C8" s="9">
        <v>0.0398</v>
      </c>
      <c r="D8" s="9">
        <v>0.02</v>
      </c>
      <c r="E8" s="9">
        <v>0.0432</v>
      </c>
      <c r="F8" s="9">
        <v>0.0102</v>
      </c>
      <c r="G8" s="9">
        <v>0.031</v>
      </c>
      <c r="H8" s="9">
        <v>0.0104</v>
      </c>
      <c r="I8" s="9">
        <v>0.0128</v>
      </c>
      <c r="J8" s="9">
        <v>0.0202</v>
      </c>
      <c r="K8" s="10">
        <v>0.0154</v>
      </c>
    </row>
    <row r="9" spans="1:11" ht="12.75">
      <c r="A9" s="11" t="s">
        <v>16</v>
      </c>
      <c r="B9" s="12">
        <v>0.032</v>
      </c>
      <c r="C9" s="12">
        <v>0.0415</v>
      </c>
      <c r="D9" s="12">
        <v>0.0175</v>
      </c>
      <c r="E9" s="12">
        <v>0.0405</v>
      </c>
      <c r="F9" s="12">
        <v>0.0105</v>
      </c>
      <c r="G9" s="12">
        <v>0.0305</v>
      </c>
      <c r="H9" s="12">
        <v>0.011</v>
      </c>
      <c r="I9" s="12">
        <v>0.0125</v>
      </c>
      <c r="J9" s="12">
        <v>0.0185</v>
      </c>
      <c r="K9" s="13">
        <v>0.0165</v>
      </c>
    </row>
    <row r="10" spans="1:11" ht="12.75">
      <c r="A10" s="8" t="s">
        <v>17</v>
      </c>
      <c r="B10" s="9">
        <v>0.034</v>
      </c>
      <c r="C10" s="9">
        <v>0.0432</v>
      </c>
      <c r="D10" s="9">
        <v>0.015</v>
      </c>
      <c r="E10" s="9">
        <v>0.0378</v>
      </c>
      <c r="F10" s="9">
        <v>0.0108</v>
      </c>
      <c r="G10" s="9">
        <v>0.03</v>
      </c>
      <c r="H10" s="9">
        <v>0.0116</v>
      </c>
      <c r="I10" s="9">
        <v>0.0122</v>
      </c>
      <c r="J10" s="9">
        <v>0.0168</v>
      </c>
      <c r="K10" s="10">
        <v>0.0176</v>
      </c>
    </row>
    <row r="11" spans="1:11" ht="12.75">
      <c r="A11" s="11" t="s">
        <v>18</v>
      </c>
      <c r="B11" s="12">
        <v>0.036</v>
      </c>
      <c r="C11" s="12">
        <v>0.0449</v>
      </c>
      <c r="D11" s="12">
        <v>0.0125</v>
      </c>
      <c r="E11" s="12">
        <v>0.0351</v>
      </c>
      <c r="F11" s="12">
        <v>0.0111</v>
      </c>
      <c r="G11" s="12">
        <v>0.0295</v>
      </c>
      <c r="H11" s="12">
        <v>0.0122</v>
      </c>
      <c r="I11" s="12">
        <v>0.0119</v>
      </c>
      <c r="J11" s="12">
        <v>0.0151</v>
      </c>
      <c r="K11" s="13">
        <v>0.0187</v>
      </c>
    </row>
    <row r="12" spans="1:11" ht="12.75">
      <c r="A12" s="8" t="s">
        <v>19</v>
      </c>
      <c r="B12" s="9">
        <v>0.038</v>
      </c>
      <c r="C12" s="9">
        <v>0.0466</v>
      </c>
      <c r="D12" s="9">
        <v>0.01</v>
      </c>
      <c r="E12" s="9">
        <v>0.0324</v>
      </c>
      <c r="F12" s="9">
        <v>0.0114</v>
      </c>
      <c r="G12" s="9">
        <v>0.029</v>
      </c>
      <c r="H12" s="9">
        <v>0.0128</v>
      </c>
      <c r="I12" s="9">
        <v>0.0116</v>
      </c>
      <c r="J12" s="9">
        <v>0.0134</v>
      </c>
      <c r="K12" s="10">
        <v>0.0198</v>
      </c>
    </row>
    <row r="13" spans="1:11" ht="25.5">
      <c r="A13" s="11" t="s">
        <v>20</v>
      </c>
      <c r="B13" s="12">
        <v>0.04</v>
      </c>
      <c r="C13" s="12">
        <v>0.0483</v>
      </c>
      <c r="D13" s="12">
        <v>0.0075</v>
      </c>
      <c r="E13" s="12">
        <v>0.0297</v>
      </c>
      <c r="F13" s="12">
        <v>0.0117</v>
      </c>
      <c r="G13" s="12">
        <v>0.0285</v>
      </c>
      <c r="H13" s="12">
        <v>0.0134</v>
      </c>
      <c r="I13" s="12">
        <v>0.0113</v>
      </c>
      <c r="J13" s="12">
        <v>0.0117</v>
      </c>
      <c r="K13" s="13">
        <v>0.0209</v>
      </c>
    </row>
    <row r="14" spans="1:11" ht="25.5">
      <c r="A14" s="8" t="s">
        <v>21</v>
      </c>
      <c r="B14" s="9">
        <v>0.042</v>
      </c>
      <c r="C14" s="9">
        <v>0.05</v>
      </c>
      <c r="D14" s="9">
        <v>0.005</v>
      </c>
      <c r="E14" s="9">
        <v>0.027</v>
      </c>
      <c r="F14" s="9">
        <v>0.012</v>
      </c>
      <c r="G14" s="9">
        <v>0.028</v>
      </c>
      <c r="H14" s="9">
        <v>0.014</v>
      </c>
      <c r="I14" s="9">
        <v>0.011</v>
      </c>
      <c r="J14" s="9">
        <v>0.01</v>
      </c>
      <c r="K14" s="10">
        <v>0.022</v>
      </c>
    </row>
    <row r="15" spans="1:11" ht="26.25" thickBot="1">
      <c r="A15" s="14" t="s">
        <v>22</v>
      </c>
      <c r="B15" s="15">
        <v>0.044</v>
      </c>
      <c r="C15" s="15">
        <v>0.0517</v>
      </c>
      <c r="D15" s="15">
        <v>0.0025</v>
      </c>
      <c r="E15" s="15">
        <v>0.0243</v>
      </c>
      <c r="F15" s="15">
        <v>0.0123</v>
      </c>
      <c r="G15" s="15">
        <v>0.0275</v>
      </c>
      <c r="H15" s="15">
        <v>0.0146</v>
      </c>
      <c r="I15" s="15">
        <v>0.0107</v>
      </c>
      <c r="J15" s="15">
        <v>0.0083</v>
      </c>
      <c r="K15" s="16">
        <v>0.0231</v>
      </c>
    </row>
    <row r="16" spans="1:11" ht="12.75">
      <c r="A16" s="17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9">
        <v>0</v>
      </c>
    </row>
    <row r="17" spans="1:11" ht="12.75">
      <c r="A17" s="11" t="s">
        <v>24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</row>
    <row r="18" spans="1:11" ht="12.75">
      <c r="A18" s="8" t="s">
        <v>25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</row>
    <row r="19" spans="1:11" ht="12.75">
      <c r="A19" s="11" t="s">
        <v>26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</row>
    <row r="20" spans="1:11" ht="13.5" thickBot="1">
      <c r="A20" s="20" t="s">
        <v>27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</row>
    <row r="21" spans="1:11" ht="13.5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25" t="s">
        <v>28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7" t="s">
        <v>10</v>
      </c>
    </row>
    <row r="23" spans="1:11" ht="12.75">
      <c r="A23" s="26" t="s">
        <v>29</v>
      </c>
      <c r="B23" s="27">
        <v>0.024</v>
      </c>
      <c r="C23" s="27">
        <v>0.0347</v>
      </c>
      <c r="D23" s="27">
        <v>0.005</v>
      </c>
      <c r="E23" s="27">
        <v>0.027</v>
      </c>
      <c r="F23" s="27">
        <v>0.0093</v>
      </c>
      <c r="G23" s="27">
        <v>0.028</v>
      </c>
      <c r="H23" s="27">
        <v>0.0086</v>
      </c>
      <c r="I23" s="27">
        <v>0.011</v>
      </c>
      <c r="J23" s="27">
        <v>0.01</v>
      </c>
      <c r="K23" s="28">
        <v>0.0121</v>
      </c>
    </row>
    <row r="24" spans="1:11" ht="12.75">
      <c r="A24" s="29" t="s">
        <v>30</v>
      </c>
      <c r="B24" s="30">
        <v>0.042</v>
      </c>
      <c r="C24" s="30">
        <v>0.05</v>
      </c>
      <c r="D24" s="30">
        <v>0.0275</v>
      </c>
      <c r="E24" s="30">
        <v>0.0513</v>
      </c>
      <c r="F24" s="30">
        <v>0.012</v>
      </c>
      <c r="G24" s="30">
        <v>0.0325</v>
      </c>
      <c r="H24" s="30">
        <v>0.014</v>
      </c>
      <c r="I24" s="30">
        <v>0.0137</v>
      </c>
      <c r="J24" s="30">
        <v>0.0253</v>
      </c>
      <c r="K24" s="31">
        <v>0.022</v>
      </c>
    </row>
    <row r="25" spans="1:11" ht="13.5" thickBot="1">
      <c r="A25" s="32" t="s">
        <v>31</v>
      </c>
      <c r="B25" s="33">
        <f>'[1]Auxiliar'!B19/FO</f>
        <v>0.031933333333333334</v>
      </c>
      <c r="C25" s="33">
        <f>'[1]Auxiliar'!C19/FO</f>
        <v>0.04144333333333334</v>
      </c>
      <c r="D25" s="33">
        <f>'[1]Auxiliar'!D19/FO</f>
        <v>0.017583333333333333</v>
      </c>
      <c r="E25" s="33">
        <f>'[1]Auxiliar'!E19/FO</f>
        <v>0.04059</v>
      </c>
      <c r="F25" s="33">
        <f>'[1]Auxiliar'!F19/FO</f>
        <v>0.010490000000000001</v>
      </c>
      <c r="G25" s="33">
        <f>'[1]Auxiliar'!G19/FO</f>
        <v>0.030516666666666664</v>
      </c>
      <c r="H25" s="33">
        <f>'[1]Auxiliar'!H19/FO</f>
        <v>0.010979999999999998</v>
      </c>
      <c r="I25" s="33">
        <f>'[1]Auxiliar'!I19/FO</f>
        <v>0.01251</v>
      </c>
      <c r="J25" s="33">
        <f>'[1]Auxiliar'!J19/FO</f>
        <v>0.018556666666666666</v>
      </c>
      <c r="K25" s="34">
        <f>'[1]Auxiliar'!K19/FO</f>
        <v>0.016463333333333333</v>
      </c>
    </row>
    <row r="26" spans="1:11" ht="13.5" thickBo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5.5">
      <c r="A27" s="35" t="s">
        <v>32</v>
      </c>
      <c r="B27" s="36" t="s">
        <v>33</v>
      </c>
      <c r="C27" s="36" t="s">
        <v>34</v>
      </c>
      <c r="D27" s="36" t="s">
        <v>35</v>
      </c>
      <c r="E27" s="36" t="s">
        <v>36</v>
      </c>
      <c r="F27" s="36" t="s">
        <v>37</v>
      </c>
      <c r="G27" s="36" t="s">
        <v>38</v>
      </c>
      <c r="H27" s="36" t="s">
        <v>39</v>
      </c>
      <c r="I27" s="36" t="s">
        <v>40</v>
      </c>
      <c r="J27" s="37" t="s">
        <v>41</v>
      </c>
      <c r="K27" s="4"/>
    </row>
    <row r="28" spans="1:11" ht="12.75">
      <c r="A28" s="26" t="s">
        <v>29</v>
      </c>
      <c r="B28" s="38">
        <v>300</v>
      </c>
      <c r="C28" s="38">
        <v>300</v>
      </c>
      <c r="D28" s="38">
        <v>300</v>
      </c>
      <c r="E28" s="38">
        <v>300</v>
      </c>
      <c r="F28" s="38">
        <v>350</v>
      </c>
      <c r="G28" s="38">
        <v>350</v>
      </c>
      <c r="H28" s="38">
        <v>400</v>
      </c>
      <c r="I28" s="38">
        <v>400</v>
      </c>
      <c r="J28" s="39">
        <f>SUM(pmin)</f>
        <v>2700</v>
      </c>
      <c r="K28" s="4"/>
    </row>
    <row r="29" spans="1:11" ht="13.5" thickBot="1">
      <c r="A29" s="29" t="s">
        <v>30</v>
      </c>
      <c r="B29" s="40">
        <v>900</v>
      </c>
      <c r="C29" s="40">
        <v>900</v>
      </c>
      <c r="D29" s="40">
        <v>900</v>
      </c>
      <c r="E29" s="40">
        <v>900</v>
      </c>
      <c r="F29" s="40">
        <v>1000</v>
      </c>
      <c r="G29" s="40">
        <v>1000</v>
      </c>
      <c r="H29" s="40">
        <v>1100</v>
      </c>
      <c r="I29" s="40">
        <v>1100</v>
      </c>
      <c r="J29" s="41">
        <f>SUM(pmax)</f>
        <v>7800</v>
      </c>
      <c r="K29" s="4"/>
    </row>
    <row r="30" spans="1:11" ht="13.5" thickBo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2" t="s">
        <v>42</v>
      </c>
      <c r="B31" s="43"/>
      <c r="C31" s="44">
        <v>50</v>
      </c>
      <c r="D31" s="4"/>
      <c r="E31" s="45"/>
      <c r="F31" s="46"/>
      <c r="G31" s="46"/>
      <c r="H31" s="46"/>
      <c r="I31" s="46"/>
      <c r="J31" s="47"/>
      <c r="K31" s="4"/>
    </row>
    <row r="32" spans="1:11" ht="12.75">
      <c r="A32" s="48" t="s">
        <v>43</v>
      </c>
      <c r="B32" s="49"/>
      <c r="C32" s="50">
        <v>0.3</v>
      </c>
      <c r="D32" s="4"/>
      <c r="E32" s="51"/>
      <c r="F32" s="2"/>
      <c r="G32" s="2"/>
      <c r="H32" s="2"/>
      <c r="I32" s="2"/>
      <c r="J32" s="52"/>
      <c r="K32" s="4"/>
    </row>
    <row r="33" spans="1:11" ht="12.75">
      <c r="A33" s="48" t="s">
        <v>44</v>
      </c>
      <c r="B33" s="49"/>
      <c r="C33" s="50">
        <v>3000</v>
      </c>
      <c r="D33" s="4"/>
      <c r="E33" s="51"/>
      <c r="F33" s="2"/>
      <c r="G33" s="2"/>
      <c r="H33" s="2"/>
      <c r="I33" s="2"/>
      <c r="J33" s="52"/>
      <c r="K33" s="4"/>
    </row>
    <row r="34" spans="1:11" ht="12.75">
      <c r="A34" s="53" t="s">
        <v>45</v>
      </c>
      <c r="B34" s="54"/>
      <c r="C34" s="55">
        <v>1800</v>
      </c>
      <c r="D34" s="4"/>
      <c r="E34" s="51"/>
      <c r="F34" s="2"/>
      <c r="G34" s="2"/>
      <c r="H34" s="2"/>
      <c r="I34" s="2"/>
      <c r="J34" s="52"/>
      <c r="K34" s="4"/>
    </row>
    <row r="35" spans="1:11" ht="12.75">
      <c r="A35" s="53" t="s">
        <v>46</v>
      </c>
      <c r="B35" s="54"/>
      <c r="C35" s="55">
        <v>6000</v>
      </c>
      <c r="D35" s="4"/>
      <c r="E35" s="51"/>
      <c r="F35" s="2"/>
      <c r="G35" s="2"/>
      <c r="H35" s="2"/>
      <c r="I35" s="2"/>
      <c r="J35" s="52"/>
      <c r="K35" s="4"/>
    </row>
    <row r="36" spans="1:11" ht="13.5" thickBot="1">
      <c r="A36" s="56" t="s">
        <v>47</v>
      </c>
      <c r="B36" s="57"/>
      <c r="C36" s="58">
        <v>0.3</v>
      </c>
      <c r="D36" s="4"/>
      <c r="E36" s="59"/>
      <c r="F36" s="60"/>
      <c r="G36" s="60"/>
      <c r="H36" s="60"/>
      <c r="I36" s="60"/>
      <c r="J36" s="61"/>
      <c r="K36" s="4"/>
    </row>
    <row r="37" spans="1:11" ht="13.5" thickBot="1">
      <c r="A37" s="62"/>
      <c r="B37" s="62"/>
      <c r="C37" s="63"/>
      <c r="D37" s="4"/>
      <c r="E37" s="4"/>
      <c r="F37" s="4"/>
      <c r="G37" s="4"/>
      <c r="H37" s="4"/>
      <c r="I37" s="4"/>
      <c r="J37" s="4"/>
      <c r="K37" s="4"/>
    </row>
    <row r="38" spans="1:11" ht="12.75">
      <c r="A38" s="64"/>
      <c r="B38" s="65" t="s">
        <v>48</v>
      </c>
      <c r="C38" s="65" t="s">
        <v>49</v>
      </c>
      <c r="D38" s="65" t="s">
        <v>50</v>
      </c>
      <c r="E38" s="65" t="s">
        <v>51</v>
      </c>
      <c r="F38" s="36" t="s">
        <v>52</v>
      </c>
      <c r="G38" s="66" t="s">
        <v>53</v>
      </c>
      <c r="H38" s="36" t="s">
        <v>54</v>
      </c>
      <c r="I38" s="67" t="s">
        <v>55</v>
      </c>
      <c r="J38" s="68"/>
      <c r="K38" s="68"/>
    </row>
    <row r="39" spans="1:11" ht="12.75">
      <c r="A39" s="69" t="s">
        <v>11</v>
      </c>
      <c r="B39" s="70">
        <v>2.6</v>
      </c>
      <c r="C39" s="70">
        <v>2.9</v>
      </c>
      <c r="D39" s="70">
        <v>2.5</v>
      </c>
      <c r="E39" s="70">
        <v>0.8</v>
      </c>
      <c r="F39" s="38">
        <f>SUM(B39:E39)</f>
        <v>8.8</v>
      </c>
      <c r="G39" s="71">
        <f aca="true" t="shared" si="0" ref="G39:G55">(cap/F39)*60</f>
        <v>340.9090909090909</v>
      </c>
      <c r="H39" s="38">
        <f>F39/D39</f>
        <v>3.5200000000000005</v>
      </c>
      <c r="I39" s="39">
        <f>G39*H39</f>
        <v>1200</v>
      </c>
      <c r="J39" s="68"/>
      <c r="K39" s="68"/>
    </row>
    <row r="40" spans="1:11" ht="12.75">
      <c r="A40" s="72" t="s">
        <v>12</v>
      </c>
      <c r="B40" s="73">
        <v>2.7</v>
      </c>
      <c r="C40" s="73">
        <v>3</v>
      </c>
      <c r="D40" s="73">
        <v>2.5</v>
      </c>
      <c r="E40" s="73">
        <v>0.8</v>
      </c>
      <c r="F40" s="74">
        <f aca="true" t="shared" si="1" ref="F40:F55">SUM(B40:E40)</f>
        <v>9</v>
      </c>
      <c r="G40" s="75">
        <f t="shared" si="0"/>
        <v>333.3333333333333</v>
      </c>
      <c r="H40" s="74">
        <f aca="true" t="shared" si="2" ref="H40:H55">F40/D40</f>
        <v>3.6</v>
      </c>
      <c r="I40" s="76">
        <f aca="true" t="shared" si="3" ref="I40:I55">G40*H40</f>
        <v>1200</v>
      </c>
      <c r="J40" s="68"/>
      <c r="K40" s="68"/>
    </row>
    <row r="41" spans="1:11" ht="12.75">
      <c r="A41" s="69" t="s">
        <v>13</v>
      </c>
      <c r="B41" s="70">
        <v>2.8</v>
      </c>
      <c r="C41" s="70">
        <v>3.1</v>
      </c>
      <c r="D41" s="70">
        <v>2.5</v>
      </c>
      <c r="E41" s="70">
        <v>0.8</v>
      </c>
      <c r="F41" s="38">
        <f t="shared" si="1"/>
        <v>9.200000000000001</v>
      </c>
      <c r="G41" s="71">
        <f t="shared" si="0"/>
        <v>326.08695652173907</v>
      </c>
      <c r="H41" s="38">
        <f t="shared" si="2"/>
        <v>3.6800000000000006</v>
      </c>
      <c r="I41" s="39">
        <f t="shared" si="3"/>
        <v>1200</v>
      </c>
      <c r="J41" s="68"/>
      <c r="K41" s="68"/>
    </row>
    <row r="42" spans="1:11" ht="12.75">
      <c r="A42" s="72" t="s">
        <v>14</v>
      </c>
      <c r="B42" s="73">
        <v>2.9</v>
      </c>
      <c r="C42" s="73">
        <v>3.2</v>
      </c>
      <c r="D42" s="73">
        <v>2.5</v>
      </c>
      <c r="E42" s="73">
        <v>0.8</v>
      </c>
      <c r="F42" s="74">
        <f t="shared" si="1"/>
        <v>9.4</v>
      </c>
      <c r="G42" s="75">
        <f t="shared" si="0"/>
        <v>319.1489361702128</v>
      </c>
      <c r="H42" s="74">
        <f t="shared" si="2"/>
        <v>3.7600000000000002</v>
      </c>
      <c r="I42" s="76">
        <f t="shared" si="3"/>
        <v>1200.0000000000002</v>
      </c>
      <c r="J42" s="68"/>
      <c r="K42" s="68"/>
    </row>
    <row r="43" spans="1:11" ht="12.75">
      <c r="A43" s="69" t="s">
        <v>15</v>
      </c>
      <c r="B43" s="70">
        <v>3</v>
      </c>
      <c r="C43" s="70">
        <v>3.3</v>
      </c>
      <c r="D43" s="70">
        <v>2.5</v>
      </c>
      <c r="E43" s="70">
        <v>0.8</v>
      </c>
      <c r="F43" s="38">
        <f t="shared" si="1"/>
        <v>9.600000000000001</v>
      </c>
      <c r="G43" s="71">
        <f t="shared" si="0"/>
        <v>312.49999999999994</v>
      </c>
      <c r="H43" s="38">
        <f t="shared" si="2"/>
        <v>3.8400000000000007</v>
      </c>
      <c r="I43" s="39">
        <f t="shared" si="3"/>
        <v>1200</v>
      </c>
      <c r="J43" s="68"/>
      <c r="K43" s="68"/>
    </row>
    <row r="44" spans="1:11" ht="12.75">
      <c r="A44" s="72" t="s">
        <v>16</v>
      </c>
      <c r="B44" s="73">
        <v>2.6</v>
      </c>
      <c r="C44" s="73">
        <v>2.8</v>
      </c>
      <c r="D44" s="73">
        <v>2.5</v>
      </c>
      <c r="E44" s="73">
        <v>0.8</v>
      </c>
      <c r="F44" s="74">
        <f t="shared" si="1"/>
        <v>8.700000000000001</v>
      </c>
      <c r="G44" s="75">
        <f t="shared" si="0"/>
        <v>344.8275862068965</v>
      </c>
      <c r="H44" s="74">
        <f t="shared" si="2"/>
        <v>3.4800000000000004</v>
      </c>
      <c r="I44" s="76">
        <f t="shared" si="3"/>
        <v>1200</v>
      </c>
      <c r="J44" s="68"/>
      <c r="K44" s="68"/>
    </row>
    <row r="45" spans="1:11" ht="12.75">
      <c r="A45" s="69" t="s">
        <v>17</v>
      </c>
      <c r="B45" s="70">
        <v>2.3</v>
      </c>
      <c r="C45" s="70">
        <v>3.5</v>
      </c>
      <c r="D45" s="70">
        <v>2.5</v>
      </c>
      <c r="E45" s="70">
        <v>0.8</v>
      </c>
      <c r="F45" s="38">
        <f t="shared" si="1"/>
        <v>9.100000000000001</v>
      </c>
      <c r="G45" s="71">
        <f t="shared" si="0"/>
        <v>329.67032967032964</v>
      </c>
      <c r="H45" s="38">
        <f t="shared" si="2"/>
        <v>3.6400000000000006</v>
      </c>
      <c r="I45" s="39">
        <f t="shared" si="3"/>
        <v>1200</v>
      </c>
      <c r="J45" s="68"/>
      <c r="K45" s="68"/>
    </row>
    <row r="46" spans="1:11" ht="12.75">
      <c r="A46" s="72" t="s">
        <v>18</v>
      </c>
      <c r="B46" s="73">
        <v>2.7</v>
      </c>
      <c r="C46" s="73">
        <v>3.4</v>
      </c>
      <c r="D46" s="73">
        <v>2.5</v>
      </c>
      <c r="E46" s="73">
        <v>0.8</v>
      </c>
      <c r="F46" s="74">
        <f t="shared" si="1"/>
        <v>9.4</v>
      </c>
      <c r="G46" s="75">
        <f t="shared" si="0"/>
        <v>319.1489361702128</v>
      </c>
      <c r="H46" s="74">
        <f t="shared" si="2"/>
        <v>3.7600000000000002</v>
      </c>
      <c r="I46" s="76">
        <f t="shared" si="3"/>
        <v>1200.0000000000002</v>
      </c>
      <c r="J46" s="68"/>
      <c r="K46" s="68"/>
    </row>
    <row r="47" spans="1:11" ht="12.75">
      <c r="A47" s="69" t="s">
        <v>19</v>
      </c>
      <c r="B47" s="70">
        <v>2.4</v>
      </c>
      <c r="C47" s="70">
        <v>3.1</v>
      </c>
      <c r="D47" s="70">
        <v>2.5</v>
      </c>
      <c r="E47" s="70">
        <v>0.8</v>
      </c>
      <c r="F47" s="38">
        <f t="shared" si="1"/>
        <v>8.8</v>
      </c>
      <c r="G47" s="71">
        <f t="shared" si="0"/>
        <v>340.9090909090909</v>
      </c>
      <c r="H47" s="38">
        <f t="shared" si="2"/>
        <v>3.5200000000000005</v>
      </c>
      <c r="I47" s="39">
        <f t="shared" si="3"/>
        <v>1200</v>
      </c>
      <c r="J47" s="68"/>
      <c r="K47" s="68"/>
    </row>
    <row r="48" spans="1:11" ht="25.5">
      <c r="A48" s="72" t="s">
        <v>20</v>
      </c>
      <c r="B48" s="73">
        <v>2.9</v>
      </c>
      <c r="C48" s="73">
        <v>3.2</v>
      </c>
      <c r="D48" s="73">
        <v>2.5</v>
      </c>
      <c r="E48" s="73">
        <v>0.8</v>
      </c>
      <c r="F48" s="74">
        <f t="shared" si="1"/>
        <v>9.4</v>
      </c>
      <c r="G48" s="75">
        <f t="shared" si="0"/>
        <v>319.1489361702128</v>
      </c>
      <c r="H48" s="74">
        <f t="shared" si="2"/>
        <v>3.7600000000000002</v>
      </c>
      <c r="I48" s="76">
        <f t="shared" si="3"/>
        <v>1200.0000000000002</v>
      </c>
      <c r="J48" s="68"/>
      <c r="K48" s="68"/>
    </row>
    <row r="49" spans="1:11" ht="25.5">
      <c r="A49" s="69" t="s">
        <v>21</v>
      </c>
      <c r="B49" s="70">
        <v>2.1</v>
      </c>
      <c r="C49" s="70">
        <v>3.6</v>
      </c>
      <c r="D49" s="70">
        <v>2.5</v>
      </c>
      <c r="E49" s="70">
        <v>0.8</v>
      </c>
      <c r="F49" s="38">
        <f t="shared" si="1"/>
        <v>9</v>
      </c>
      <c r="G49" s="71">
        <f t="shared" si="0"/>
        <v>333.3333333333333</v>
      </c>
      <c r="H49" s="38">
        <f t="shared" si="2"/>
        <v>3.6</v>
      </c>
      <c r="I49" s="39">
        <f t="shared" si="3"/>
        <v>1200</v>
      </c>
      <c r="J49" s="68"/>
      <c r="K49" s="68"/>
    </row>
    <row r="50" spans="1:11" ht="26.25" thickBot="1">
      <c r="A50" s="77" t="s">
        <v>22</v>
      </c>
      <c r="B50" s="78">
        <v>2.5</v>
      </c>
      <c r="C50" s="78">
        <v>3.5</v>
      </c>
      <c r="D50" s="78">
        <v>2.5</v>
      </c>
      <c r="E50" s="78">
        <v>0.8</v>
      </c>
      <c r="F50" s="79">
        <f t="shared" si="1"/>
        <v>9.3</v>
      </c>
      <c r="G50" s="80">
        <f t="shared" si="0"/>
        <v>322.5806451612903</v>
      </c>
      <c r="H50" s="79">
        <f t="shared" si="2"/>
        <v>3.72</v>
      </c>
      <c r="I50" s="81">
        <f t="shared" si="3"/>
        <v>1200</v>
      </c>
      <c r="J50" s="68"/>
      <c r="K50" s="68"/>
    </row>
    <row r="51" spans="1:11" ht="12.75">
      <c r="A51" s="82" t="s">
        <v>23</v>
      </c>
      <c r="B51" s="83">
        <v>2.6</v>
      </c>
      <c r="C51" s="83">
        <v>3.7</v>
      </c>
      <c r="D51" s="83">
        <v>2.5</v>
      </c>
      <c r="E51" s="83">
        <v>0.8</v>
      </c>
      <c r="F51" s="84">
        <f t="shared" si="1"/>
        <v>9.600000000000001</v>
      </c>
      <c r="G51" s="85">
        <f t="shared" si="0"/>
        <v>312.49999999999994</v>
      </c>
      <c r="H51" s="84">
        <f t="shared" si="2"/>
        <v>3.8400000000000007</v>
      </c>
      <c r="I51" s="86">
        <f t="shared" si="3"/>
        <v>1200</v>
      </c>
      <c r="J51" s="68"/>
      <c r="K51" s="68"/>
    </row>
    <row r="52" spans="1:11" ht="12.75">
      <c r="A52" s="72" t="s">
        <v>24</v>
      </c>
      <c r="B52" s="73">
        <v>2.3</v>
      </c>
      <c r="C52" s="73">
        <v>3.4</v>
      </c>
      <c r="D52" s="73">
        <v>2.5</v>
      </c>
      <c r="E52" s="73">
        <v>0.8</v>
      </c>
      <c r="F52" s="74">
        <f t="shared" si="1"/>
        <v>9</v>
      </c>
      <c r="G52" s="75">
        <f t="shared" si="0"/>
        <v>333.3333333333333</v>
      </c>
      <c r="H52" s="74">
        <f t="shared" si="2"/>
        <v>3.6</v>
      </c>
      <c r="I52" s="76">
        <f t="shared" si="3"/>
        <v>1200</v>
      </c>
      <c r="J52" s="68"/>
      <c r="K52" s="68"/>
    </row>
    <row r="53" spans="1:11" ht="12.75">
      <c r="A53" s="69" t="s">
        <v>25</v>
      </c>
      <c r="B53" s="70">
        <v>2.4</v>
      </c>
      <c r="C53" s="70">
        <v>3.2</v>
      </c>
      <c r="D53" s="70">
        <v>2.5</v>
      </c>
      <c r="E53" s="70">
        <v>0.8</v>
      </c>
      <c r="F53" s="38">
        <f t="shared" si="1"/>
        <v>8.9</v>
      </c>
      <c r="G53" s="71">
        <f t="shared" si="0"/>
        <v>337.07865168539325</v>
      </c>
      <c r="H53" s="38">
        <f t="shared" si="2"/>
        <v>3.56</v>
      </c>
      <c r="I53" s="39">
        <f t="shared" si="3"/>
        <v>1200</v>
      </c>
      <c r="J53" s="68"/>
      <c r="K53" s="68"/>
    </row>
    <row r="54" spans="1:11" ht="12.75">
      <c r="A54" s="72" t="s">
        <v>26</v>
      </c>
      <c r="B54" s="73">
        <v>2.5</v>
      </c>
      <c r="C54" s="73">
        <v>3.4</v>
      </c>
      <c r="D54" s="73">
        <v>2.5</v>
      </c>
      <c r="E54" s="73">
        <v>0.8</v>
      </c>
      <c r="F54" s="74">
        <f t="shared" si="1"/>
        <v>9.200000000000001</v>
      </c>
      <c r="G54" s="75">
        <f t="shared" si="0"/>
        <v>326.08695652173907</v>
      </c>
      <c r="H54" s="74">
        <f t="shared" si="2"/>
        <v>3.6800000000000006</v>
      </c>
      <c r="I54" s="76">
        <f t="shared" si="3"/>
        <v>1200</v>
      </c>
      <c r="J54" s="68"/>
      <c r="K54" s="68"/>
    </row>
    <row r="55" spans="1:11" ht="13.5" thickBot="1">
      <c r="A55" s="87" t="s">
        <v>27</v>
      </c>
      <c r="B55" s="88">
        <v>2.8</v>
      </c>
      <c r="C55" s="88">
        <v>3.8</v>
      </c>
      <c r="D55" s="88">
        <v>2.5</v>
      </c>
      <c r="E55" s="88">
        <v>0.8</v>
      </c>
      <c r="F55" s="89">
        <f t="shared" si="1"/>
        <v>9.9</v>
      </c>
      <c r="G55" s="90">
        <f t="shared" si="0"/>
        <v>303.030303030303</v>
      </c>
      <c r="H55" s="89">
        <f t="shared" si="2"/>
        <v>3.96</v>
      </c>
      <c r="I55" s="91">
        <f t="shared" si="3"/>
        <v>1199.9999999999998</v>
      </c>
      <c r="J55" s="68"/>
      <c r="K55" s="68"/>
    </row>
    <row r="56" spans="1:11" ht="13.5" thickBot="1">
      <c r="A56" s="92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2.75">
      <c r="A57" s="64"/>
      <c r="B57" s="36" t="s">
        <v>33</v>
      </c>
      <c r="C57" s="36" t="s">
        <v>34</v>
      </c>
      <c r="D57" s="36" t="s">
        <v>35</v>
      </c>
      <c r="E57" s="36" t="s">
        <v>36</v>
      </c>
      <c r="F57" s="36" t="s">
        <v>37</v>
      </c>
      <c r="G57" s="36" t="s">
        <v>38</v>
      </c>
      <c r="H57" s="36" t="s">
        <v>39</v>
      </c>
      <c r="I57" s="36" t="s">
        <v>40</v>
      </c>
      <c r="J57" s="36" t="s">
        <v>56</v>
      </c>
      <c r="K57" s="37" t="s">
        <v>57</v>
      </c>
    </row>
    <row r="58" spans="1:11" ht="12.75">
      <c r="A58" s="8" t="s">
        <v>11</v>
      </c>
      <c r="B58" s="93">
        <v>0</v>
      </c>
      <c r="C58" s="93">
        <v>0</v>
      </c>
      <c r="D58" s="93">
        <v>0</v>
      </c>
      <c r="E58" s="93">
        <v>0</v>
      </c>
      <c r="F58" s="93">
        <v>1</v>
      </c>
      <c r="G58" s="93">
        <v>0</v>
      </c>
      <c r="H58" s="93">
        <v>0</v>
      </c>
      <c r="I58" s="93">
        <v>0</v>
      </c>
      <c r="J58" s="93">
        <v>1000</v>
      </c>
      <c r="K58" s="94">
        <f>(J58*F39)/(60*cap)</f>
        <v>2.933333333333333</v>
      </c>
    </row>
    <row r="59" spans="1:11" ht="12.75">
      <c r="A59" s="11" t="s">
        <v>12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1</v>
      </c>
      <c r="H59" s="95">
        <v>0</v>
      </c>
      <c r="I59" s="95">
        <v>0</v>
      </c>
      <c r="J59" s="95">
        <v>1000</v>
      </c>
      <c r="K59" s="96">
        <f aca="true" t="shared" si="4" ref="K59:K74">(J59*F40)/(60*cap)</f>
        <v>3</v>
      </c>
    </row>
    <row r="60" spans="1:11" ht="12.75">
      <c r="A60" s="8" t="s">
        <v>13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4">
        <f t="shared" si="4"/>
        <v>0</v>
      </c>
    </row>
    <row r="61" spans="1:11" ht="12.75">
      <c r="A61" s="11" t="s">
        <v>14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1</v>
      </c>
      <c r="I61" s="95">
        <v>0</v>
      </c>
      <c r="J61" s="95">
        <v>1100</v>
      </c>
      <c r="K61" s="96">
        <f t="shared" si="4"/>
        <v>3.4466666666666668</v>
      </c>
    </row>
    <row r="62" spans="1:11" ht="12.75">
      <c r="A62" s="8" t="s">
        <v>15</v>
      </c>
      <c r="B62" s="93">
        <v>0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4">
        <f t="shared" si="4"/>
        <v>0</v>
      </c>
    </row>
    <row r="63" spans="1:11" ht="12.75">
      <c r="A63" s="11" t="s">
        <v>16</v>
      </c>
      <c r="B63" s="95">
        <v>0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6">
        <f t="shared" si="4"/>
        <v>0</v>
      </c>
    </row>
    <row r="64" spans="1:11" ht="12.75">
      <c r="A64" s="8" t="s">
        <v>17</v>
      </c>
      <c r="B64" s="93">
        <v>0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1</v>
      </c>
      <c r="J64" s="93">
        <v>1100</v>
      </c>
      <c r="K64" s="94">
        <f t="shared" si="4"/>
        <v>3.3366666666666673</v>
      </c>
    </row>
    <row r="65" spans="1:11" ht="25.5">
      <c r="A65" s="11" t="s">
        <v>18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6">
        <f t="shared" si="4"/>
        <v>0</v>
      </c>
    </row>
    <row r="66" spans="1:11" ht="25.5">
      <c r="A66" s="8" t="s">
        <v>19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4">
        <f t="shared" si="4"/>
        <v>0</v>
      </c>
    </row>
    <row r="67" spans="1:11" ht="25.5">
      <c r="A67" s="11" t="s">
        <v>20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6">
        <f t="shared" si="4"/>
        <v>0</v>
      </c>
    </row>
    <row r="68" spans="1:11" ht="25.5">
      <c r="A68" s="8" t="s">
        <v>21</v>
      </c>
      <c r="B68" s="93">
        <v>0</v>
      </c>
      <c r="C68" s="93">
        <v>1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900</v>
      </c>
      <c r="K68" s="94">
        <f t="shared" si="4"/>
        <v>2.7</v>
      </c>
    </row>
    <row r="69" spans="1:11" ht="26.25" thickBot="1">
      <c r="A69" s="14" t="s">
        <v>22</v>
      </c>
      <c r="B69" s="97">
        <v>0</v>
      </c>
      <c r="C69" s="97">
        <v>0</v>
      </c>
      <c r="D69" s="97">
        <v>1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900</v>
      </c>
      <c r="K69" s="98">
        <f t="shared" si="4"/>
        <v>2.79</v>
      </c>
    </row>
    <row r="70" spans="1:11" ht="12.75">
      <c r="A70" s="17" t="s">
        <v>23</v>
      </c>
      <c r="B70" s="99">
        <v>1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900</v>
      </c>
      <c r="K70" s="100">
        <f t="shared" si="4"/>
        <v>2.880000000000001</v>
      </c>
    </row>
    <row r="71" spans="1:11" ht="12.75">
      <c r="A71" s="11" t="s">
        <v>24</v>
      </c>
      <c r="B71" s="95">
        <v>0</v>
      </c>
      <c r="C71" s="95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6">
        <f t="shared" si="4"/>
        <v>0</v>
      </c>
    </row>
    <row r="72" spans="1:11" ht="12.75">
      <c r="A72" s="8" t="s">
        <v>25</v>
      </c>
      <c r="B72" s="93">
        <v>0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4">
        <f t="shared" si="4"/>
        <v>0</v>
      </c>
    </row>
    <row r="73" spans="1:11" ht="12.75">
      <c r="A73" s="11" t="s">
        <v>26</v>
      </c>
      <c r="B73" s="95">
        <v>0</v>
      </c>
      <c r="C73" s="95">
        <v>0</v>
      </c>
      <c r="D73" s="95">
        <v>0</v>
      </c>
      <c r="E73" s="95">
        <v>1</v>
      </c>
      <c r="F73" s="95">
        <v>0</v>
      </c>
      <c r="G73" s="95">
        <v>0</v>
      </c>
      <c r="H73" s="95">
        <v>0</v>
      </c>
      <c r="I73" s="95">
        <v>0</v>
      </c>
      <c r="J73" s="95">
        <v>900</v>
      </c>
      <c r="K73" s="96">
        <f t="shared" si="4"/>
        <v>2.7600000000000007</v>
      </c>
    </row>
    <row r="74" spans="1:11" ht="13.5" thickBot="1">
      <c r="A74" s="20" t="s">
        <v>27</v>
      </c>
      <c r="B74" s="101">
        <v>0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2">
        <f t="shared" si="4"/>
        <v>0</v>
      </c>
    </row>
    <row r="75" spans="1:11" ht="13.5" thickBot="1">
      <c r="A75" s="3"/>
      <c r="B75" s="103"/>
      <c r="C75" s="103"/>
      <c r="D75" s="103"/>
      <c r="E75" s="103"/>
      <c r="F75" s="103"/>
      <c r="G75" s="103"/>
      <c r="H75" s="103"/>
      <c r="I75" s="104" t="s">
        <v>41</v>
      </c>
      <c r="J75" s="105">
        <v>6000</v>
      </c>
      <c r="K75" s="106">
        <f>SUM(n)</f>
        <v>23.846666666666668</v>
      </c>
    </row>
    <row r="76" spans="1:11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</row>
  </sheetData>
  <mergeCells count="8">
    <mergeCell ref="A1:K1"/>
    <mergeCell ref="A31:B31"/>
    <mergeCell ref="E31:J36"/>
    <mergeCell ref="A32:B32"/>
    <mergeCell ref="A33:B33"/>
    <mergeCell ref="A34:B34"/>
    <mergeCell ref="A35:B35"/>
    <mergeCell ref="A36:B36"/>
  </mergeCells>
  <conditionalFormatting sqref="B25:K25">
    <cfRule type="cellIs" priority="1" dxfId="0" operator="lessThan" stopIfTrue="1">
      <formula>B$23</formula>
    </cfRule>
    <cfRule type="cellIs" priority="2" dxfId="0" operator="greaterThan" stopIfTrue="1">
      <formula>B$24</formula>
    </cfRule>
  </conditionalFormatting>
  <conditionalFormatting sqref="B4:K4 B6:K6 B8:K8 B10:K10 B12:K12 B14:K14 B16:K16 B18:K18 B20:K21 J60:K60 J62:K62 J64:K64 J66:K66 J68:K68 J70:K70 J72:K72 J74:K74 J58:K58">
    <cfRule type="cellIs" priority="3" dxfId="1" operator="equal" stopIfTrue="1">
      <formula>0</formula>
    </cfRule>
  </conditionalFormatting>
  <conditionalFormatting sqref="B5:K5 B7:K7 B9:K9 B11:K11 B13:K13 B15:K15 B17:K17 B19:K19 J61:K61 J63:K63 J65:K65 J67:K67 J69:K69 J71:K71 J73:K73 J59:K59">
    <cfRule type="cellIs" priority="4" dxfId="2" operator="equal" stopIfTrue="1">
      <formula>0</formula>
    </cfRule>
  </conditionalFormatting>
  <conditionalFormatting sqref="B58:I58 B60:I60 B62:I62 B64:I64 B66:I66 B68:I68 B70:I70 B72:I72 B74:I74">
    <cfRule type="cellIs" priority="5" dxfId="1" operator="equal" stopIfTrue="1">
      <formula>0</formula>
    </cfRule>
    <cfRule type="cellIs" priority="6" dxfId="3" operator="equal" stopIfTrue="1">
      <formula>1</formula>
    </cfRule>
  </conditionalFormatting>
  <conditionalFormatting sqref="B59:I59 B61:I61 B63:I63 B65:I65 B67:I67 B69:I69 B71:I71 B73:I73">
    <cfRule type="cellIs" priority="7" dxfId="2" operator="equal" stopIfTrue="1">
      <formula>0</formula>
    </cfRule>
    <cfRule type="cellIs" priority="8" dxfId="3" operator="equal" stopIfTrue="1">
      <formula>1</formula>
    </cfRule>
  </conditionalFormatting>
  <conditionalFormatting sqref="C35">
    <cfRule type="cellIs" priority="9" dxfId="0" operator="lessThan" stopIfTrue="1">
      <formula>$C$33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2003-09-18T13:16:54Z</dcterms:created>
  <dcterms:modified xsi:type="dcterms:W3CDTF">2003-09-18T13:18:45Z</dcterms:modified>
  <cp:category/>
  <cp:version/>
  <cp:contentType/>
  <cp:contentStatus/>
</cp:coreProperties>
</file>